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3.xml" ContentType="application/vnd.ms-office.activeX+xml"/>
  <Override PartName="/xl/activeX/activeX4.xml" ContentType="application/vnd.ms-office.activeX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activeX/activeX5.xml" ContentType="application/vnd.ms-office.activeX+xml"/>
  <Override PartName="/xl/activeX/activeX6.xml" ContentType="application/vnd.ms-office.activeX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activeX/activeX7.xml" ContentType="application/vnd.ms-office.activeX+xml"/>
  <Override PartName="/xl/activeX/activeX8.xml" ContentType="application/vnd.ms-office.activeX+xml"/>
  <Override PartName="/xl/drawings/drawing5.xml" ContentType="application/vnd.openxmlformats-officedocument.drawing+xml"/>
  <Override PartName="/xl/activeX/activeX9.xml" ContentType="application/vnd.ms-office.activeX+xml"/>
  <Override PartName="/xl/activeX/activeX10.xml" ContentType="application/vnd.ms-office.activeX+xml"/>
  <Override PartName="/xl/printerSettings/printerSettings4.bin" ContentType="application/vnd.openxmlformats-officedocument.spreadsheetml.printerSettings"/>
  <Override PartName="/xl/drawings/drawing6.xml" ContentType="application/vnd.openxmlformats-officedocument.drawing+xml"/>
  <Override PartName="/xl/printerSettings/printerSettings5.bin" ContentType="application/vnd.openxmlformats-officedocument.spreadsheetml.printerSettings"/>
  <Override PartName="/xl/drawings/drawing7.xml" ContentType="application/vnd.openxmlformats-officedocument.drawing+xml"/>
  <Override PartName="/xl/activeX/activeX11.xml" ContentType="application/vnd.ms-office.activeX+xml"/>
  <Override PartName="/xl/activeX/activeX12.xml" ContentType="application/vnd.ms-office.activeX+xml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drawings/drawing8.xml" ContentType="application/vnd.openxmlformats-officedocument.drawing+xml"/>
  <Override PartName="/xl/activeX/activeX13.xml" ContentType="application/vnd.ms-office.activeX+xml"/>
  <Override PartName="/xl/activeX/activeX14.xml" ContentType="application/vnd.ms-office.activeX+xml"/>
  <Override PartName="/xl/printerSettings/printerSettings9.bin" ContentType="application/vnd.openxmlformats-officedocument.spreadsheetml.printerSettings"/>
  <Override PartName="/xl/drawings/drawing9.xml" ContentType="application/vnd.openxmlformats-officedocument.drawing+xml"/>
  <Override PartName="/xl/activeX/activeX15.xml" ContentType="application/vnd.ms-office.activeX+xml"/>
  <Override PartName="/xl/activeX/activeX16.xml" ContentType="application/vnd.ms-office.activeX+xml"/>
  <Override PartName="/xl/printerSettings/printerSettings10.bin" ContentType="application/vnd.openxmlformats-officedocument.spreadsheetml.printerSettings"/>
  <Override PartName="/xl/drawings/drawing10.xml" ContentType="application/vnd.openxmlformats-officedocument.drawing+xml"/>
  <Override PartName="/xl/activeX/activeX17.xml" ContentType="application/vnd.ms-office.activeX+xml"/>
  <Override PartName="/xl/activeX/activeX18.xml" ContentType="application/vnd.ms-office.activeX+xml"/>
  <Override PartName="/xl/printerSettings/printerSettings11.bin" ContentType="application/vnd.openxmlformats-officedocument.spreadsheetml.printerSettings"/>
  <Override PartName="/xl/drawings/drawing11.xml" ContentType="application/vnd.openxmlformats-officedocument.drawing+xml"/>
  <Override PartName="/xl/activeX/activeX19.xml" ContentType="application/vnd.ms-office.activeX+xml"/>
  <Override PartName="/xl/activeX/activeX20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llb\CLIENTELE\CMAR\Reports\Financials\2026\"/>
    </mc:Choice>
  </mc:AlternateContent>
  <xr:revisionPtr revIDLastSave="0" documentId="8_{F98C6BAB-B788-4D59-811F-FC95EB42663E}" xr6:coauthVersionLast="47" xr6:coauthVersionMax="47" xr10:uidLastSave="{00000000-0000-0000-0000-000000000000}"/>
  <bookViews>
    <workbookView xWindow="-107" yWindow="-107" windowWidth="20847" windowHeight="12390" tabRatio="942" firstSheet="1" activeTab="7" xr2:uid="{00000000-000D-0000-FFFF-FFFF00000000}"/>
  </bookViews>
  <sheets>
    <sheet name="M Sum" sheetId="1" state="hidden" r:id="rId1"/>
    <sheet name="M Dtl" sheetId="2" r:id="rId2"/>
    <sheet name="Y Sum" sheetId="146" r:id="rId3"/>
    <sheet name="Y Dtl" sheetId="25" r:id="rId4"/>
    <sheet name="SNAP" sheetId="5" state="hidden" r:id="rId5"/>
    <sheet name="Alert" sheetId="148" state="hidden" r:id="rId6"/>
    <sheet name="Receivables" sheetId="7" r:id="rId7"/>
    <sheet name="BOARD Activities (P&amp;L)" sheetId="8" r:id="rId8"/>
    <sheet name="BOARD Fin Position (Bal Sht)" sheetId="9" r:id="rId9"/>
    <sheet name="2025" sheetId="130" r:id="rId10"/>
    <sheet name="YoY Comp" sheetId="131" r:id="rId11"/>
    <sheet name="Installation" sheetId="127" r:id="rId12"/>
    <sheet name="2015 on" sheetId="129" r:id="rId13"/>
  </sheets>
  <definedNames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2">'2015 on'!$A:$E,'2015 on'!$4:$4</definedName>
    <definedName name="_xlnm.Print_Titles" localSheetId="9">'2025'!$A:$I,'2025'!$4:$4</definedName>
    <definedName name="_xlnm.Print_Titles" localSheetId="11">Installation!$A:$H,Installation!$4:$4</definedName>
    <definedName name="_xlnm.Print_Titles" localSheetId="1">'M Dtl'!$A:$I,'M Dtl'!$4:$4</definedName>
    <definedName name="_xlnm.Print_Titles" localSheetId="0">'M Sum'!$4:$4,'M Sum'!$A:$E</definedName>
    <definedName name="_xlnm.Print_Titles" localSheetId="6">Receivables!$A:$B,Receivables!$4:$4</definedName>
    <definedName name="_xlnm.Print_Titles" localSheetId="4">SNAP!$4:$5,SNAP!$A:$E</definedName>
    <definedName name="_xlnm.Print_Titles" localSheetId="3">'Y Dtl'!$A:$I,'Y Dtl'!$4:$4</definedName>
    <definedName name="_xlnm.Print_Titles" localSheetId="2">'Y Sum'!$A:$E,'Y Sum'!$4:$4</definedName>
    <definedName name="_xlnm.Print_Titles" localSheetId="10">'YoY Comp'!$A:$I,'YoY Comp'!$4:$5</definedName>
    <definedName name="QB_BASIS_4" localSheetId="12" hidden="1">'2015 on'!$AD$3</definedName>
    <definedName name="QB_BASIS_4" localSheetId="9" hidden="1">'2025'!$R$3</definedName>
    <definedName name="QB_BASIS_4" localSheetId="11" hidden="1">Installation!$I$3</definedName>
    <definedName name="QB_BASIS_4" localSheetId="1" hidden="1">'M Dtl'!$R$3</definedName>
    <definedName name="QB_BASIS_4" localSheetId="0" hidden="1">'M Sum'!$N$3</definedName>
    <definedName name="QB_BASIS_4" localSheetId="6" hidden="1">Receivables!$M$3</definedName>
    <definedName name="QB_BASIS_4" localSheetId="4" hidden="1">SNAP!$H$3</definedName>
    <definedName name="QB_BASIS_4" localSheetId="3" hidden="1">'Y Dtl'!$R$3</definedName>
    <definedName name="QB_BASIS_4" localSheetId="2" hidden="1">'Y Sum'!$N$3</definedName>
    <definedName name="QB_BASIS_4" localSheetId="10" hidden="1">'YoY Comp'!$L$3</definedName>
    <definedName name="QB_COLUMN_29" localSheetId="11" hidden="1">Installation!$I$4</definedName>
    <definedName name="QB_COLUMN_2921" localSheetId="12" hidden="1">'2015 on'!$F$4</definedName>
    <definedName name="QB_COLUMN_29210" localSheetId="12" hidden="1">'2015 on'!$X$4</definedName>
    <definedName name="QB_COLUMN_29211" localSheetId="12" hidden="1">'2015 on'!$Z$4</definedName>
    <definedName name="QB_COLUMN_29212" localSheetId="12" hidden="1">'2015 on'!$AB$4</definedName>
    <definedName name="QB_COLUMN_2922" localSheetId="12" hidden="1">'2015 on'!$H$4</definedName>
    <definedName name="QB_COLUMN_2923" localSheetId="12" hidden="1">'2015 on'!$J$4</definedName>
    <definedName name="QB_COLUMN_2924" localSheetId="12" hidden="1">'2015 on'!$L$4</definedName>
    <definedName name="QB_COLUMN_2925" localSheetId="12" hidden="1">'2015 on'!$N$4</definedName>
    <definedName name="QB_COLUMN_2926" localSheetId="12" hidden="1">'2015 on'!$P$4</definedName>
    <definedName name="QB_COLUMN_2927" localSheetId="12" hidden="1">'2015 on'!$R$4</definedName>
    <definedName name="QB_COLUMN_2928" localSheetId="12" hidden="1">'2015 on'!$T$4</definedName>
    <definedName name="QB_COLUMN_2929" localSheetId="12" hidden="1">'2015 on'!$V$4</definedName>
    <definedName name="QB_COLUMN_2930" localSheetId="12" hidden="1">'2015 on'!$AD$4</definedName>
    <definedName name="QB_COLUMN_3210" localSheetId="9" hidden="1">'2025'!$N$4</definedName>
    <definedName name="QB_COLUMN_3210" localSheetId="1" hidden="1">'M Dtl'!$N$4</definedName>
    <definedName name="QB_COLUMN_3210" localSheetId="0" hidden="1">'M Sum'!$J$4</definedName>
    <definedName name="QB_COLUMN_3210" localSheetId="3" hidden="1">'Y Dtl'!$N$4</definedName>
    <definedName name="QB_COLUMN_3210" localSheetId="2" hidden="1">'Y Sum'!$J$4</definedName>
    <definedName name="QB_COLUMN_4210" localSheetId="9" hidden="1">'2025'!$J$4</definedName>
    <definedName name="QB_COLUMN_4210" localSheetId="1" hidden="1">'M Dtl'!$J$4</definedName>
    <definedName name="QB_COLUMN_4210" localSheetId="0" hidden="1">'M Sum'!$F$4</definedName>
    <definedName name="QB_COLUMN_4210" localSheetId="3" hidden="1">'Y Dtl'!$J$4</definedName>
    <definedName name="QB_COLUMN_4210" localSheetId="2" hidden="1">'Y Sum'!$F$4</definedName>
    <definedName name="QB_COLUMN_42301" localSheetId="9" hidden="1">'2025'!$R$4</definedName>
    <definedName name="QB_COLUMN_42301" localSheetId="1" hidden="1">'M Dtl'!$R$4</definedName>
    <definedName name="QB_COLUMN_42301" localSheetId="0" hidden="1">'M Sum'!$N$4</definedName>
    <definedName name="QB_COLUMN_42301" localSheetId="3" hidden="1">'Y Dtl'!$R$4</definedName>
    <definedName name="QB_COLUMN_42301" localSheetId="2" hidden="1">'Y Sum'!$N$4</definedName>
    <definedName name="QB_COLUMN_5210" localSheetId="9" hidden="1">'2025'!$P$4</definedName>
    <definedName name="QB_COLUMN_5210" localSheetId="1" hidden="1">'M Dtl'!$P$4</definedName>
    <definedName name="QB_COLUMN_5210" localSheetId="0" hidden="1">'M Sum'!$L$4</definedName>
    <definedName name="QB_COLUMN_5210" localSheetId="3" hidden="1">'Y Dtl'!$P$4</definedName>
    <definedName name="QB_COLUMN_5210" localSheetId="2" hidden="1">'Y Sum'!$L$4</definedName>
    <definedName name="QB_COLUMN_59200" localSheetId="4" hidden="1">SNAP!$F$5</definedName>
    <definedName name="QB_COLUMN_59200" localSheetId="10" hidden="1">'YoY Comp'!$J$5</definedName>
    <definedName name="QB_COLUMN_61210" localSheetId="10" hidden="1">'YoY Comp'!$L$5</definedName>
    <definedName name="QB_COLUMN_7210" localSheetId="9" hidden="1">'2025'!$L$4</definedName>
    <definedName name="QB_COLUMN_7210" localSheetId="1" hidden="1">'M Dtl'!$L$4</definedName>
    <definedName name="QB_COLUMN_7210" localSheetId="0" hidden="1">'M Sum'!$H$4</definedName>
    <definedName name="QB_COLUMN_7210" localSheetId="3" hidden="1">'Y Dtl'!$L$4</definedName>
    <definedName name="QB_COLUMN_7210" localSheetId="2" hidden="1">'Y Sum'!$H$4</definedName>
    <definedName name="QB_COLUMN_76210" localSheetId="4" hidden="1">SNAP!$H$5</definedName>
    <definedName name="QB_COLUMN_7721" localSheetId="6" hidden="1">Receivables!$C$4</definedName>
    <definedName name="QB_COLUMN_7722" localSheetId="6" hidden="1">Receivables!$E$4</definedName>
    <definedName name="QB_COLUMN_7723" localSheetId="6" hidden="1">Receivables!$G$4</definedName>
    <definedName name="QB_COLUMN_7724" localSheetId="6" hidden="1">Receivables!$I$4</definedName>
    <definedName name="QB_COLUMN_7725" localSheetId="6" hidden="1">Receivables!$K$4</definedName>
    <definedName name="QB_COLUMN_8030" localSheetId="6" hidden="1">Receivables!$M$4</definedName>
    <definedName name="QB_COMPANY_0" localSheetId="12" hidden="1">'2015 on'!$A$1</definedName>
    <definedName name="QB_COMPANY_0" localSheetId="9" hidden="1">'2025'!$A$1</definedName>
    <definedName name="QB_COMPANY_0" localSheetId="11" hidden="1">Installation!$A$1</definedName>
    <definedName name="QB_COMPANY_0" localSheetId="1" hidden="1">'M Dtl'!$A$1</definedName>
    <definedName name="QB_COMPANY_0" localSheetId="0" hidden="1">'M Sum'!$A$1</definedName>
    <definedName name="QB_COMPANY_0" localSheetId="6" hidden="1">Receivables!$A$1</definedName>
    <definedName name="QB_COMPANY_0" localSheetId="4" hidden="1">SNAP!$A$1</definedName>
    <definedName name="QB_COMPANY_0" localSheetId="3" hidden="1">'Y Dtl'!$A$1</definedName>
    <definedName name="QB_COMPANY_0" localSheetId="2" hidden="1">'Y Sum'!$A$1</definedName>
    <definedName name="QB_COMPANY_0" localSheetId="10" hidden="1">'YoY Comp'!$A$1</definedName>
    <definedName name="QB_DATA_0" localSheetId="12" hidden="1">'2015 on'!$7:$7,'2015 on'!$8:$8,'2015 on'!$9:$9,'2015 on'!$11:$11,'2015 on'!$12:$12,'2015 on'!$15:$15,'2015 on'!$19:$19,'2015 on'!$20:$20,'2015 on'!$21:$21,'2015 on'!$22:$22,'2015 on'!$23:$23,'2015 on'!$24:$24,'2015 on'!$25:$25,'2015 on'!$26:$26,'2015 on'!$27:$27,'2015 on'!$28:$28</definedName>
    <definedName name="QB_DATA_0" localSheetId="9" hidden="1">'2025'!$9:$9,'2025'!$10:$10,'2025'!$11:$11,'2025'!$18:$18,'2025'!$19:$19,'2025'!$20:$20,'2025'!$22:$22,'2025'!$23:$23,'2025'!$26:$26,'2025'!$27:$27,'2025'!$29:$29,'2025'!$30:$30,'2025'!$32:$32,'2025'!$33:$33,'2025'!$34:$34,'2025'!$36:$36</definedName>
    <definedName name="QB_DATA_0" localSheetId="11" hidden="1">Installation!$9:$9,Installation!$10:$10,Installation!$16:$16,Installation!$17:$17,Installation!$18:$18,Installation!$26:$26,Installation!$31:$31</definedName>
    <definedName name="QB_DATA_0" localSheetId="1" hidden="1">'M Dtl'!$9:$9,'M Dtl'!$10:$10,'M Dtl'!$17:$17,'M Dtl'!$18:$18,'M Dtl'!$19:$19,'M Dtl'!$21:$21,'M Dtl'!$24:$24,'M Dtl'!$25:$25,'M Dtl'!$27:$27,'M Dtl'!$29:$29,'M Dtl'!$34:$34,'M Dtl'!$35:$35,'M Dtl'!$40:$40,'M Dtl'!$43:$43,'M Dtl'!$44:$44,'M Dtl'!$51:$51</definedName>
    <definedName name="QB_DATA_0" localSheetId="0" hidden="1">'M Sum'!$7:$7,'M Sum'!$8:$8,'M Sum'!$9:$9,'M Sum'!$10:$10,'M Sum'!$11:$11,'M Sum'!$15:$15,'M Sum'!$16:$16,'M Sum'!$17:$17,'M Sum'!$18:$18,'M Sum'!$19:$19,'M Sum'!$20:$20,'M Sum'!$21:$21</definedName>
    <definedName name="QB_DATA_0" localSheetId="6" hidden="1">Receivables!$5:$5,Receivables!$6:$6,Receivables!$7:$7,Receivables!$8:$8,Receivables!$9:$9,Receivables!$10:$10,Receivables!$11:$11,Receivables!$12:$12</definedName>
    <definedName name="QB_DATA_0" localSheetId="4" hidden="1">SNAP!$8:$8,SNAP!$9:$9,SNAP!$10:$10,SNAP!$11:$11,SNAP!$12:$12,SNAP!$15:$15,SNAP!$20:$20,SNAP!$21:$21,SNAP!$22:$22,SNAP!$23:$23,SNAP!$24:$24,SNAP!$25:$25,SNAP!$26:$26,SNAP!$27:$27,SNAP!$28:$28,SNAP!$30:$30</definedName>
    <definedName name="QB_DATA_0" localSheetId="3" hidden="1">'Y Dtl'!$9:$9,'Y Dtl'!$10:$10,'Y Dtl'!$17:$17,'Y Dtl'!$18:$18,'Y Dtl'!$19:$19,'Y Dtl'!$21:$21,'Y Dtl'!$22:$22,'Y Dtl'!$23:$23,'Y Dtl'!$26:$26,'Y Dtl'!$27:$27,'Y Dtl'!$29:$29,'Y Dtl'!$30:$30,'Y Dtl'!$32:$32,'Y Dtl'!$33:$33,'Y Dtl'!$38:$38,'Y Dtl'!$39:$39</definedName>
    <definedName name="QB_DATA_0" localSheetId="2" hidden="1">'Y Sum'!$7:$7,'Y Sum'!$8:$8,'Y Sum'!$9:$9,'Y Sum'!$11:$11,'Y Sum'!$15:$15,'Y Sum'!$16:$16,'Y Sum'!$17:$17,'Y Sum'!$18:$18,'Y Sum'!$19:$19,'Y Sum'!$20:$20,'Y Sum'!$21:$21,'Y Sum'!$22:$22,'Y Sum'!$23:$23,'Y Sum'!$24:$24</definedName>
    <definedName name="QB_DATA_0" localSheetId="10" hidden="1">'YoY Comp'!$10:$10,'YoY Comp'!$11:$11,'YoY Comp'!$18:$18,'YoY Comp'!$19:$19,'YoY Comp'!$20:$20,'YoY Comp'!$22:$22,'YoY Comp'!$23:$23,'YoY Comp'!$24:$24,'YoY Comp'!$27:$27,'YoY Comp'!$28:$28,'YoY Comp'!$30:$30,'YoY Comp'!$31:$31,'YoY Comp'!$33:$33,'YoY Comp'!$34:$34,'YoY Comp'!$35:$35,'YoY Comp'!$40:$40</definedName>
    <definedName name="QB_DATA_1" localSheetId="12" hidden="1">'2015 on'!$29:$29,'2015 on'!$30:$30,'2015 on'!$31:$31,'2015 on'!$32:$32,'2015 on'!$33:$33</definedName>
    <definedName name="QB_DATA_1" localSheetId="9" hidden="1">'2025'!$40:$40,'2025'!$41:$41,'2025'!$42:$42,'2025'!$45:$45,'2025'!$46:$46,'2025'!$50:$50,'2025'!$54:$54,'2025'!$57:$57,'2025'!$58:$58,'2025'!$59:$59,'2025'!$60:$60,'2025'!$63:$63,'2025'!$66:$66,'2025'!$72:$72,'2025'!$73:$73,'2025'!$77:$77</definedName>
    <definedName name="QB_DATA_1" localSheetId="1" hidden="1">'M Dtl'!$52:$52,'M Dtl'!$65:$65,'M Dtl'!$66:$66,'M Dtl'!$69:$69,'M Dtl'!$70:$70,'M Dtl'!$71:$71,'M Dtl'!$72:$72,'M Dtl'!$76:$76,'M Dtl'!$78:$78,'M Dtl'!$82:$82,'M Dtl'!$83:$83,'M Dtl'!$88:$88,'M Dtl'!$92:$92,'M Dtl'!$93:$93,'M Dtl'!$95:$95,'M Dtl'!$98:$98</definedName>
    <definedName name="QB_DATA_1" localSheetId="4" hidden="1">SNAP!$31:$31</definedName>
    <definedName name="QB_DATA_1" localSheetId="3" hidden="1">'Y Dtl'!$44:$44,'Y Dtl'!$47:$47,'Y Dtl'!$48:$48,'Y Dtl'!$51:$51,'Y Dtl'!$58:$58,'Y Dtl'!$59:$59,'Y Dtl'!$60:$60,'Y Dtl'!$61:$61,'Y Dtl'!$62:$62,'Y Dtl'!$63:$63,'Y Dtl'!$64:$64,'Y Dtl'!$66:$66,'Y Dtl'!$70:$70,'Y Dtl'!$71:$71,'Y Dtl'!$74:$74,'Y Dtl'!$75:$75</definedName>
    <definedName name="QB_DATA_1" localSheetId="10" hidden="1">'YoY Comp'!$41:$41,'YoY Comp'!$46:$46,'YoY Comp'!$49:$49,'YoY Comp'!$50:$50,'YoY Comp'!$53:$53,'YoY Comp'!$60:$60,'YoY Comp'!$61:$61,'YoY Comp'!$62:$62,'YoY Comp'!$63:$63,'YoY Comp'!$64:$64,'YoY Comp'!$65:$65,'YoY Comp'!$66:$66,'YoY Comp'!$68:$68,'YoY Comp'!$72:$72,'YoY Comp'!$73:$73,'YoY Comp'!$76:$76</definedName>
    <definedName name="QB_DATA_2" localSheetId="9" hidden="1">'2025'!$78:$78,'2025'!$79:$79,'2025'!$80:$80,'2025'!$81:$81,'2025'!$82:$82,'2025'!$83:$83,'2025'!$85:$85,'2025'!$88:$88,'2025'!$92:$92,'2025'!$93:$93,'2025'!$94:$94,'2025'!$95:$95,'2025'!$98:$98,'2025'!$99:$99,'2025'!$100:$100,'2025'!$101:$101</definedName>
    <definedName name="QB_DATA_2" localSheetId="1" hidden="1">'M Dtl'!$102:$102,'M Dtl'!$104:$104,'M Dtl'!$105:$105,'M Dtl'!$109:$109,'M Dtl'!$110:$110,'M Dtl'!$114:$114,'M Dtl'!$116:$116</definedName>
    <definedName name="QB_DATA_2" localSheetId="3" hidden="1">'Y Dtl'!$76:$76,'Y Dtl'!$77:$77,'Y Dtl'!$81:$81,'Y Dtl'!$82:$82,'Y Dtl'!$83:$83,'Y Dtl'!$85:$85,'Y Dtl'!$86:$86,'Y Dtl'!$90:$90,'Y Dtl'!$91:$91,'Y Dtl'!$92:$92,'Y Dtl'!$93:$93,'Y Dtl'!$96:$96,'Y Dtl'!$100:$100,'Y Dtl'!$101:$101,'Y Dtl'!$103:$103,'Y Dtl'!$104:$104</definedName>
    <definedName name="QB_DATA_2" localSheetId="10" hidden="1">'YoY Comp'!$77:$77,'YoY Comp'!$78:$78,'YoY Comp'!$79:$79,'YoY Comp'!$83:$83,'YoY Comp'!$84:$84,'YoY Comp'!$85:$85,'YoY Comp'!$87:$87,'YoY Comp'!$88:$88,'YoY Comp'!$92:$92,'YoY Comp'!$93:$93,'YoY Comp'!$94:$94,'YoY Comp'!$95:$95,'YoY Comp'!$98:$98,'YoY Comp'!$102:$102,'YoY Comp'!$103:$103,'YoY Comp'!$105:$105</definedName>
    <definedName name="QB_DATA_3" localSheetId="9" hidden="1">'2025'!$106:$106,'2025'!$107:$107,'2025'!$108:$108,'2025'!$109:$109,'2025'!$110:$110,'2025'!$112:$112,'2025'!$113:$113,'2025'!$117:$117,'2025'!$118:$118,'2025'!$119:$119,'2025'!$120:$120,'2025'!$122:$122,'2025'!$124:$124,'2025'!$128:$128,'2025'!$129:$129,'2025'!$131:$131</definedName>
    <definedName name="QB_DATA_3" localSheetId="3" hidden="1">'Y Dtl'!$106:$106,'Y Dtl'!$110:$110,'Y Dtl'!$112:$112,'Y Dtl'!$113:$113,'Y Dtl'!$117:$117,'Y Dtl'!$118:$118,'Y Dtl'!$119:$119,'Y Dtl'!$123:$123,'Y Dtl'!$125:$125,'Y Dtl'!$128:$128,'Y Dtl'!$129:$129,'Y Dtl'!$130:$130,'Y Dtl'!$133:$133,'Y Dtl'!$135:$135</definedName>
    <definedName name="QB_DATA_3" localSheetId="10" hidden="1">'YoY Comp'!$106:$106,'YoY Comp'!$108:$108,'YoY Comp'!$112:$112,'YoY Comp'!$114:$114,'YoY Comp'!$117:$117,'YoY Comp'!$118:$118,'YoY Comp'!$122:$122,'YoY Comp'!$123:$123,'YoY Comp'!$124:$124,'YoY Comp'!$128:$128,'YoY Comp'!$130:$130,'YoY Comp'!$132:$132,'YoY Comp'!$136:$136,'YoY Comp'!$139:$139,'YoY Comp'!$140:$140,'YoY Comp'!$141:$141</definedName>
    <definedName name="QB_DATA_4" localSheetId="9" hidden="1">'2025'!$132:$132,'2025'!$134:$134,'2025'!$135:$135,'2025'!$139:$139,'2025'!$140:$140,'2025'!$142:$142,'2025'!$145:$145,'2025'!$146:$146,'2025'!$150:$150,'2025'!$151:$151,'2025'!$152:$152,'2025'!$156:$156,'2025'!$158:$158,'2025'!$161:$161,'2025'!$163:$163,'2025'!$164:$164</definedName>
    <definedName name="QB_DATA_4" localSheetId="10" hidden="1">'YoY Comp'!$144:$144,'YoY Comp'!$145:$145,'YoY Comp'!$146:$146,'YoY Comp'!$147:$147,'YoY Comp'!$149:$149</definedName>
    <definedName name="QB_DATA_5" localSheetId="9" hidden="1">'2025'!$167:$167,'2025'!$169:$169,'2025'!$172:$172,'2025'!$173:$173,'2025'!$174:$174,'2025'!$177:$177,'2025'!$178:$178,'2025'!$180:$180,'2025'!$182:$182</definedName>
    <definedName name="QB_DATE_1" localSheetId="12" hidden="1">'2015 on'!$AD$2</definedName>
    <definedName name="QB_DATE_1" localSheetId="9" hidden="1">'2025'!$R$2</definedName>
    <definedName name="QB_DATE_1" localSheetId="11" hidden="1">Installation!$I$2</definedName>
    <definedName name="QB_DATE_1" localSheetId="1" hidden="1">'M Dtl'!$R$2</definedName>
    <definedName name="QB_DATE_1" localSheetId="0" hidden="1">'M Sum'!$N$2</definedName>
    <definedName name="QB_DATE_1" localSheetId="6" hidden="1">Receivables!$M$2</definedName>
    <definedName name="QB_DATE_1" localSheetId="4" hidden="1">SNAP!$H$2</definedName>
    <definedName name="QB_DATE_1" localSheetId="3" hidden="1">'Y Dtl'!$R$2</definedName>
    <definedName name="QB_DATE_1" localSheetId="2" hidden="1">'Y Sum'!$N$2</definedName>
    <definedName name="QB_DATE_1" localSheetId="10" hidden="1">'YoY Comp'!$L$2</definedName>
    <definedName name="QB_FORMULA_0" localSheetId="12" hidden="1">'2015 on'!$AD$7,'2015 on'!$AD$8,'2015 on'!$AD$9,'2015 on'!$AD$11,'2015 on'!$AD$12,'2015 on'!$F$13,'2015 on'!$H$13,'2015 on'!$J$13,'2015 on'!$L$13,'2015 on'!$N$13,'2015 on'!$P$13,'2015 on'!$R$13,'2015 on'!$T$13,'2015 on'!$V$13,'2015 on'!$X$13,'2015 on'!$Z$13</definedName>
    <definedName name="QB_FORMULA_0" localSheetId="9" hidden="1">'2025'!$R$9,'2025'!$R$10,'2025'!$R$11,'2025'!$L$12,'2025'!$R$12,'2025'!$L$13,'2025'!$R$13,'2025'!$R$18,'2025'!$R$19,'2025'!$R$20,'2025'!$J$21,'2025'!$R$21,'2025'!$R$22,'2025'!$R$23,'2025'!$J$24,'2025'!$R$24</definedName>
    <definedName name="QB_FORMULA_0" localSheetId="11" hidden="1">Installation!$I$11,Installation!$I$12,Installation!$I$19,Installation!$I$20,Installation!$I$21,Installation!$I$22,Installation!$I$23,Installation!$I$27,Installation!$I$32,Installation!$I$33,Installation!$I$34,Installation!$I$35,Installation!$I$36,Installation!$I$37</definedName>
    <definedName name="QB_FORMULA_0" localSheetId="1" hidden="1">'M Dtl'!$R$9,'M Dtl'!$R$10,'M Dtl'!$L$11,'M Dtl'!$R$11,'M Dtl'!$L$12,'M Dtl'!$R$12,'M Dtl'!$R$17,'M Dtl'!$R$18,'M Dtl'!$R$19,'M Dtl'!$J$20,'M Dtl'!$R$20,'M Dtl'!$R$21,'M Dtl'!$J$22,'M Dtl'!$R$22,'M Dtl'!$R$24,'M Dtl'!$R$25</definedName>
    <definedName name="QB_FORMULA_0" localSheetId="0" hidden="1">'M Sum'!$N$7,'M Sum'!$N$8,'M Sum'!$N$9,'M Sum'!$N$10,'M Sum'!$N$11,'M Sum'!$F$12,'M Sum'!$H$12,'M Sum'!$J$12,'M Sum'!$L$12,'M Sum'!$N$12,'M Sum'!$F$13,'M Sum'!$H$13,'M Sum'!$J$13,'M Sum'!$L$13,'M Sum'!$N$13,'M Sum'!$N$15</definedName>
    <definedName name="QB_FORMULA_0" localSheetId="6" hidden="1">Receivables!$M$5,Receivables!$M$6,Receivables!$M$7,Receivables!$M$8,Receivables!$M$9,Receivables!$M$10,Receivables!$M$11,Receivables!$M$12,Receivables!$E$13,Receivables!$G$13,Receivables!$I$13,Receivables!$K$13,Receivables!$M$13</definedName>
    <definedName name="QB_FORMULA_0" localSheetId="4" hidden="1">SNAP!$F$13,SNAP!$H$13,SNAP!$H$16,SNAP!$F$17,SNAP!$H$17,SNAP!$F$32,SNAP!$H$32,SNAP!$F$33,SNAP!$H$33,SNAP!$F$34,SNAP!$H$34</definedName>
    <definedName name="QB_FORMULA_0" localSheetId="3" hidden="1">'Y Dtl'!$R$9,'Y Dtl'!$R$10,'Y Dtl'!$L$11,'Y Dtl'!$R$11,'Y Dtl'!$L$12,'Y Dtl'!$R$12,'Y Dtl'!$R$17,'Y Dtl'!$R$18,'Y Dtl'!$R$19,'Y Dtl'!$J$20,'Y Dtl'!$R$20,'Y Dtl'!$R$21,'Y Dtl'!$R$22,'Y Dtl'!$R$23,'Y Dtl'!$J$24,'Y Dtl'!$R$24</definedName>
    <definedName name="QB_FORMULA_0" localSheetId="2" hidden="1">'Y Sum'!$N$7,'Y Sum'!$N$8,'Y Sum'!$N$9,'Y Sum'!$N$11,'Y Sum'!$F$12,'Y Sum'!$H$12,'Y Sum'!$J$12,'Y Sum'!$L$12,'Y Sum'!$N$12,'Y Sum'!$F$13,'Y Sum'!$H$13,'Y Sum'!$J$13,'Y Sum'!$L$13,'Y Sum'!$N$13,'Y Sum'!$N$15,'Y Sum'!$N$16</definedName>
    <definedName name="QB_FORMULA_0" localSheetId="10" hidden="1">'YoY Comp'!$J$12,'YoY Comp'!$L$12,'YoY Comp'!$J$13,'YoY Comp'!$L$13,'YoY Comp'!$J$21,'YoY Comp'!$L$21,'YoY Comp'!$J$25,'YoY Comp'!$L$25,'YoY Comp'!$J$32,'YoY Comp'!$L$32,'YoY Comp'!$J$36,'YoY Comp'!$L$36,'YoY Comp'!$J$37,'YoY Comp'!$L$37,'YoY Comp'!$J$42,'YoY Comp'!$L$42</definedName>
    <definedName name="QB_FORMULA_1" localSheetId="12" hidden="1">'2015 on'!$AB$13,'2015 on'!$AD$13,'2015 on'!$AD$15,'2015 on'!$F$16,'2015 on'!$H$16,'2015 on'!$J$16,'2015 on'!$L$16,'2015 on'!$N$16,'2015 on'!$AD$16,'2015 on'!$F$17,'2015 on'!$H$17,'2015 on'!$J$17,'2015 on'!$L$17,'2015 on'!$N$17,'2015 on'!$P$17,'2015 on'!$R$17</definedName>
    <definedName name="QB_FORMULA_1" localSheetId="9" hidden="1">'2025'!$R$26,'2025'!$R$27,'2025'!$R$29,'2025'!$R$30,'2025'!$N$31,'2025'!$R$31,'2025'!$R$32,'2025'!$R$33,'2025'!$R$34,'2025'!$N$35,'2025'!$R$35,'2025'!$R$36,'2025'!$J$37,'2025'!$N$37,'2025'!$R$37,'2025'!$R$40</definedName>
    <definedName name="QB_FORMULA_1" localSheetId="1" hidden="1">'M Dtl'!$R$27,'M Dtl'!$N$28,'M Dtl'!$R$28,'M Dtl'!$R$29,'M Dtl'!$N$30,'M Dtl'!$R$30,'M Dtl'!$J$31,'M Dtl'!$N$31,'M Dtl'!$R$31,'M Dtl'!$R$34,'M Dtl'!$R$35,'M Dtl'!$J$36,'M Dtl'!$R$36,'M Dtl'!$J$37,'M Dtl'!$R$37,'M Dtl'!$J$38</definedName>
    <definedName name="QB_FORMULA_1" localSheetId="0" hidden="1">'M Sum'!$N$16,'M Sum'!$N$17,'M Sum'!$N$18,'M Sum'!$N$19,'M Sum'!$N$20,'M Sum'!$N$21,'M Sum'!$F$22,'M Sum'!$J$22,'M Sum'!$L$22,'M Sum'!$N$22,'M Sum'!$F$23,'M Sum'!$H$23,'M Sum'!$J$23,'M Sum'!$L$23,'M Sum'!$N$23,'M Sum'!$F$24</definedName>
    <definedName name="QB_FORMULA_1" localSheetId="3" hidden="1">'Y Dtl'!$R$26,'Y Dtl'!$R$27,'Y Dtl'!$R$29,'Y Dtl'!$R$30,'Y Dtl'!$N$31,'Y Dtl'!$R$31,'Y Dtl'!$R$32,'Y Dtl'!$R$33,'Y Dtl'!$N$34,'Y Dtl'!$R$34,'Y Dtl'!$J$35,'Y Dtl'!$N$35,'Y Dtl'!$R$35,'Y Dtl'!$R$38,'Y Dtl'!$R$39,'Y Dtl'!$J$40</definedName>
    <definedName name="QB_FORMULA_1" localSheetId="2" hidden="1">'Y Sum'!$N$17,'Y Sum'!$N$18,'Y Sum'!$N$19,'Y Sum'!$N$20,'Y Sum'!$N$21,'Y Sum'!$N$22,'Y Sum'!$N$23,'Y Sum'!$N$24,'Y Sum'!$F$25,'Y Sum'!$J$25,'Y Sum'!$L$25,'Y Sum'!$N$25,'Y Sum'!$F$26,'Y Sum'!$H$26,'Y Sum'!$J$26,'Y Sum'!$L$26</definedName>
    <definedName name="QB_FORMULA_1" localSheetId="10" hidden="1">'YoY Comp'!$J$43,'YoY Comp'!$L$43,'YoY Comp'!$J$44,'YoY Comp'!$L$44,'YoY Comp'!$J$47,'YoY Comp'!$L$47,'YoY Comp'!$J$54,'YoY Comp'!$L$54,'YoY Comp'!$J$55,'YoY Comp'!$L$55,'YoY Comp'!$J$56,'YoY Comp'!$L$56,'YoY Comp'!$J$67,'YoY Comp'!$L$67,'YoY Comp'!$J$69,'YoY Comp'!$L$69</definedName>
    <definedName name="QB_FORMULA_10" localSheetId="9" hidden="1">'2025'!$J$160,'2025'!$R$160,'2025'!$R$161,'2025'!$R$163,'2025'!$R$164,'2025'!$J$165,'2025'!$P$165,'2025'!$R$165,'2025'!$J$166,'2025'!$P$166,'2025'!$R$166,'2025'!$R$167,'2025'!$R$169,'2025'!$J$170,'2025'!$R$170,'2025'!$R$172</definedName>
    <definedName name="QB_FORMULA_11" localSheetId="9" hidden="1">'2025'!$R$173,'2025'!$R$174,'2025'!$P$175,'2025'!$R$175,'2025'!$R$177,'2025'!$R$178,'2025'!$R$180,'2025'!$J$181,'2025'!$P$181,'2025'!$R$181,'2025'!$R$182,'2025'!$J$183,'2025'!$L$183,'2025'!$N$183,'2025'!$P$183,'2025'!$R$183</definedName>
    <definedName name="QB_FORMULA_12" localSheetId="9" hidden="1">'2025'!$J$184,'2025'!$L$184,'2025'!$N$184,'2025'!$P$184,'2025'!$R$184,'2025'!$J$185,'2025'!$L$185,'2025'!$N$185,'2025'!$P$185,'2025'!$R$185</definedName>
    <definedName name="QB_FORMULA_2" localSheetId="12" hidden="1">'2015 on'!$T$17,'2015 on'!$V$17,'2015 on'!$X$17,'2015 on'!$Z$17,'2015 on'!$AB$17,'2015 on'!$AD$17,'2015 on'!$AD$19,'2015 on'!$AD$20,'2015 on'!$AD$21,'2015 on'!$AD$22,'2015 on'!$AD$23,'2015 on'!$AD$24,'2015 on'!$AD$25,'2015 on'!$AD$26,'2015 on'!$AD$27,'2015 on'!$AD$28</definedName>
    <definedName name="QB_FORMULA_2" localSheetId="9" hidden="1">'2025'!$R$41,'2025'!$R$42,'2025'!$J$43,'2025'!$R$43,'2025'!$R$45,'2025'!$R$46,'2025'!$J$47,'2025'!$R$47,'2025'!$J$48,'2025'!$R$48,'2025'!$R$50,'2025'!$J$51,'2025'!$R$51,'2025'!$J$52,'2025'!$N$52,'2025'!$R$52</definedName>
    <definedName name="QB_FORMULA_2" localSheetId="1" hidden="1">'M Dtl'!$N$38,'M Dtl'!$R$38,'M Dtl'!$R$40,'M Dtl'!$P$41,'M Dtl'!$R$41,'M Dtl'!$R$43,'M Dtl'!$R$44,'M Dtl'!$J$46,'M Dtl'!$L$46,'M Dtl'!$N$46,'M Dtl'!$P$46,'M Dtl'!$R$46,'M Dtl'!$J$47,'M Dtl'!$L$47,'M Dtl'!$N$47,'M Dtl'!$P$47</definedName>
    <definedName name="QB_FORMULA_2" localSheetId="0" hidden="1">'M Sum'!$H$24,'M Sum'!$J$24,'M Sum'!$L$24,'M Sum'!$N$24</definedName>
    <definedName name="QB_FORMULA_2" localSheetId="3" hidden="1">'Y Dtl'!$R$40,'Y Dtl'!$J$41,'Y Dtl'!$R$41,'Y Dtl'!$J$42,'Y Dtl'!$N$42,'Y Dtl'!$R$42,'Y Dtl'!$R$44,'Y Dtl'!$P$45,'Y Dtl'!$R$45,'Y Dtl'!$R$47,'Y Dtl'!$R$48,'Y Dtl'!$R$51,'Y Dtl'!$P$52,'Y Dtl'!$R$52,'Y Dtl'!$J$53,'Y Dtl'!$L$53</definedName>
    <definedName name="QB_FORMULA_2" localSheetId="2" hidden="1">'Y Sum'!$N$26,'Y Sum'!$F$27,'Y Sum'!$H$27,'Y Sum'!$J$27,'Y Sum'!$L$27,'Y Sum'!$N$27</definedName>
    <definedName name="QB_FORMULA_2" localSheetId="10" hidden="1">'YoY Comp'!$J$74,'YoY Comp'!$L$74,'YoY Comp'!$J$80,'YoY Comp'!$L$80,'YoY Comp'!$J$81,'YoY Comp'!$L$81,'YoY Comp'!$J$89,'YoY Comp'!$L$89,'YoY Comp'!$J$96,'YoY Comp'!$L$96,'YoY Comp'!$J$97,'YoY Comp'!$L$97,'YoY Comp'!$J$99,'YoY Comp'!$L$99,'YoY Comp'!$J$104,'YoY Comp'!$L$104</definedName>
    <definedName name="QB_FORMULA_3" localSheetId="12" hidden="1">'2015 on'!$AD$29,'2015 on'!$AD$30,'2015 on'!$AD$31,'2015 on'!$AD$32,'2015 on'!$F$34,'2015 on'!$H$34,'2015 on'!$J$34,'2015 on'!$L$34,'2015 on'!$N$34,'2015 on'!$P$34,'2015 on'!$R$34,'2015 on'!$T$34,'2015 on'!$V$34,'2015 on'!$X$34,'2015 on'!$Z$34,'2015 on'!$AB$34</definedName>
    <definedName name="QB_FORMULA_3" localSheetId="9" hidden="1">'2025'!$R$54,'2025'!$P$55,'2025'!$R$55,'2025'!$R$57,'2025'!$R$58,'2025'!$R$59,'2025'!$R$60,'2025'!$R$63,'2025'!$J$64,'2025'!$R$64,'2025'!$R$66,'2025'!$P$67,'2025'!$R$67,'2025'!$J$68,'2025'!$L$68,'2025'!$N$68</definedName>
    <definedName name="QB_FORMULA_3" localSheetId="1" hidden="1">'M Dtl'!$R$47,'M Dtl'!$R$51,'M Dtl'!$R$52,'M Dtl'!$P$61,'M Dtl'!$R$61,'M Dtl'!$P$62,'M Dtl'!$R$62,'M Dtl'!$R$65,'M Dtl'!$R$66,'M Dtl'!$P$67,'M Dtl'!$R$67,'M Dtl'!$R$69,'M Dtl'!$R$70,'M Dtl'!$R$71,'M Dtl'!$R$72,'M Dtl'!$N$73</definedName>
    <definedName name="QB_FORMULA_3" localSheetId="3" hidden="1">'Y Dtl'!$N$53,'Y Dtl'!$P$53,'Y Dtl'!$R$53,'Y Dtl'!$J$54,'Y Dtl'!$L$54,'Y Dtl'!$N$54,'Y Dtl'!$P$54,'Y Dtl'!$R$54,'Y Dtl'!$R$58,'Y Dtl'!$R$59,'Y Dtl'!$R$60,'Y Dtl'!$R$61,'Y Dtl'!$R$62,'Y Dtl'!$R$63,'Y Dtl'!$R$64,'Y Dtl'!$P$65</definedName>
    <definedName name="QB_FORMULA_3" localSheetId="10" hidden="1">'YoY Comp'!$J$109,'YoY Comp'!$L$109,'YoY Comp'!$J$110,'YoY Comp'!$L$110,'YoY Comp'!$L$115,'YoY Comp'!$J$119,'YoY Comp'!$L$119,'YoY Comp'!$J$120,'YoY Comp'!$L$120,'YoY Comp'!$J$125,'YoY Comp'!$L$125,'YoY Comp'!$J$129,'YoY Comp'!$L$129,'YoY Comp'!$L$133,'YoY Comp'!$J$134,'YoY Comp'!$L$134</definedName>
    <definedName name="QB_FORMULA_4" localSheetId="12" hidden="1">'2015 on'!$AD$34,'2015 on'!$F$35,'2015 on'!$H$35,'2015 on'!$J$35,'2015 on'!$L$35,'2015 on'!$N$35,'2015 on'!$P$35,'2015 on'!$R$35,'2015 on'!$T$35,'2015 on'!$V$35,'2015 on'!$X$35,'2015 on'!$Z$35,'2015 on'!$AB$35,'2015 on'!$AD$35,'2015 on'!$F$36,'2015 on'!$H$36</definedName>
    <definedName name="QB_FORMULA_4" localSheetId="9" hidden="1">'2025'!$P$68,'2025'!$R$68,'2025'!$J$69,'2025'!$L$69,'2025'!$N$69,'2025'!$P$69,'2025'!$R$69,'2025'!$R$72,'2025'!$R$73,'2025'!$L$74,'2025'!$R$74,'2025'!$R$77,'2025'!$R$78,'2025'!$R$79,'2025'!$R$80,'2025'!$R$81</definedName>
    <definedName name="QB_FORMULA_4" localSheetId="1" hidden="1">'M Dtl'!$P$73,'M Dtl'!$R$73,'M Dtl'!$N$74,'M Dtl'!$P$74,'M Dtl'!$R$74,'M Dtl'!$R$76,'M Dtl'!$R$78,'M Dtl'!$P$79,'M Dtl'!$R$79,'M Dtl'!$R$82,'M Dtl'!$R$83,'M Dtl'!$P$86,'M Dtl'!$R$86,'M Dtl'!$P$87,'M Dtl'!$R$87,'M Dtl'!$R$88</definedName>
    <definedName name="QB_FORMULA_4" localSheetId="3" hidden="1">'Y Dtl'!$R$65,'Y Dtl'!$R$66,'Y Dtl'!$P$67,'Y Dtl'!$R$67,'Y Dtl'!$R$70,'Y Dtl'!$R$71,'Y Dtl'!$P$72,'Y Dtl'!$R$72,'Y Dtl'!$R$74,'Y Dtl'!$R$75,'Y Dtl'!$R$76,'Y Dtl'!$R$77,'Y Dtl'!$N$78,'Y Dtl'!$P$78,'Y Dtl'!$R$78,'Y Dtl'!$N$79</definedName>
    <definedName name="QB_FORMULA_4" localSheetId="10" hidden="1">'YoY Comp'!$L$137,'YoY Comp'!$J$142,'YoY Comp'!$L$142,'YoY Comp'!$J$148,'YoY Comp'!$L$148,'YoY Comp'!$J$150,'YoY Comp'!$L$150,'YoY Comp'!$J$151,'YoY Comp'!$L$151,'YoY Comp'!$J$152,'YoY Comp'!$L$152</definedName>
    <definedName name="QB_FORMULA_5" localSheetId="12" hidden="1">'2015 on'!$J$36,'2015 on'!$L$36,'2015 on'!$N$36,'2015 on'!$P$36,'2015 on'!$R$36,'2015 on'!$T$36,'2015 on'!$V$36,'2015 on'!$X$36,'2015 on'!$Z$36,'2015 on'!$AB$36,'2015 on'!$AD$36</definedName>
    <definedName name="QB_FORMULA_5" localSheetId="9" hidden="1">'2025'!$R$82,'2025'!$R$83,'2025'!$R$85,'2025'!$P$87,'2025'!$R$87,'2025'!$R$88,'2025'!$P$89,'2025'!$R$89,'2025'!$R$92,'2025'!$R$93,'2025'!$R$94,'2025'!$R$95,'2025'!$P$96,'2025'!$R$96,'2025'!$R$98,'2025'!$R$99</definedName>
    <definedName name="QB_FORMULA_5" localSheetId="1" hidden="1">'M Dtl'!$P$89,'M Dtl'!$R$89,'M Dtl'!$R$92,'M Dtl'!$R$93,'M Dtl'!$P$94,'M Dtl'!$R$94,'M Dtl'!$R$95,'M Dtl'!$R$98,'M Dtl'!$P$99,'M Dtl'!$R$99,'M Dtl'!$P$100,'M Dtl'!$R$100,'M Dtl'!$R$102,'M Dtl'!$R$104,'M Dtl'!$R$105,'M Dtl'!$P$106</definedName>
    <definedName name="QB_FORMULA_5" localSheetId="3" hidden="1">'Y Dtl'!$P$79,'Y Dtl'!$R$79,'Y Dtl'!$R$81,'Y Dtl'!$R$82,'Y Dtl'!$R$83,'Y Dtl'!$R$85,'Y Dtl'!$R$86,'Y Dtl'!$P$87,'Y Dtl'!$R$87,'Y Dtl'!$R$90,'Y Dtl'!$R$91,'Y Dtl'!$R$92,'Y Dtl'!$R$93,'Y Dtl'!$P$94,'Y Dtl'!$R$94,'Y Dtl'!$P$95</definedName>
    <definedName name="QB_FORMULA_6" localSheetId="9" hidden="1">'2025'!$R$100,'2025'!$R$101,'2025'!$N$102,'2025'!$P$102,'2025'!$R$102,'2025'!$N$103,'2025'!$P$103,'2025'!$R$103,'2025'!$R$106,'2025'!$R$107,'2025'!$R$108,'2025'!$R$109,'2025'!$R$110,'2025'!$R$112,'2025'!$R$113,'2025'!$P$114</definedName>
    <definedName name="QB_FORMULA_6" localSheetId="1" hidden="1">'M Dtl'!$R$106,'M Dtl'!$P$107,'M Dtl'!$R$107,'M Dtl'!$R$109,'M Dtl'!$R$110,'M Dtl'!$P$111,'M Dtl'!$R$111,'M Dtl'!$R$114,'M Dtl'!$J$115,'M Dtl'!$R$115,'M Dtl'!$R$116,'M Dtl'!$J$117,'M Dtl'!$P$117,'M Dtl'!$R$117,'M Dtl'!$J$118,'M Dtl'!$N$118</definedName>
    <definedName name="QB_FORMULA_6" localSheetId="3" hidden="1">'Y Dtl'!$R$95,'Y Dtl'!$R$96,'Y Dtl'!$P$97,'Y Dtl'!$R$97,'Y Dtl'!$R$100,'Y Dtl'!$R$101,'Y Dtl'!$P$102,'Y Dtl'!$R$102,'Y Dtl'!$R$103,'Y Dtl'!$R$104,'Y Dtl'!$R$106,'Y Dtl'!$P$107,'Y Dtl'!$R$107,'Y Dtl'!$N$108,'Y Dtl'!$P$108,'Y Dtl'!$R$108</definedName>
    <definedName name="QB_FORMULA_7" localSheetId="9" hidden="1">'2025'!$R$114,'2025'!$R$117,'2025'!$R$118,'2025'!$R$119,'2025'!$R$120,'2025'!$P$121,'2025'!$R$121,'2025'!$R$122,'2025'!$P$123,'2025'!$R$123,'2025'!$R$124,'2025'!$J$125,'2025'!$N$125,'2025'!$P$125,'2025'!$R$125,'2025'!$R$128</definedName>
    <definedName name="QB_FORMULA_7" localSheetId="1" hidden="1">'M Dtl'!$P$118,'M Dtl'!$R$118,'M Dtl'!$J$119,'M Dtl'!$L$119,'M Dtl'!$N$119,'M Dtl'!$P$119,'M Dtl'!$R$119,'M Dtl'!$J$120,'M Dtl'!$L$120,'M Dtl'!$N$120,'M Dtl'!$P$120,'M Dtl'!$R$120</definedName>
    <definedName name="QB_FORMULA_7" localSheetId="3" hidden="1">'Y Dtl'!$R$110,'Y Dtl'!$R$112,'Y Dtl'!$R$113,'Y Dtl'!$P$114,'Y Dtl'!$R$114,'Y Dtl'!$P$115,'Y Dtl'!$R$115,'Y Dtl'!$R$117,'Y Dtl'!$R$118,'Y Dtl'!$R$119,'Y Dtl'!$P$120,'Y Dtl'!$R$120,'Y Dtl'!$R$123,'Y Dtl'!$J$124,'Y Dtl'!$R$124,'Y Dtl'!$R$125</definedName>
    <definedName name="QB_FORMULA_8" localSheetId="9" hidden="1">'2025'!$R$129,'2025'!$P$130,'2025'!$R$130,'2025'!$R$131,'2025'!$R$132,'2025'!$R$134,'2025'!$R$135,'2025'!$P$136,'2025'!$R$136,'2025'!$N$137,'2025'!$P$137,'2025'!$R$137,'2025'!$R$139,'2025'!$R$140,'2025'!$R$142,'2025'!$P$143</definedName>
    <definedName name="QB_FORMULA_8" localSheetId="3" hidden="1">'Y Dtl'!$J$126,'Y Dtl'!$P$126,'Y Dtl'!$R$126,'Y Dtl'!$R$128,'Y Dtl'!$R$129,'Y Dtl'!$R$130,'Y Dtl'!$P$131,'Y Dtl'!$R$131,'Y Dtl'!$R$133,'Y Dtl'!$P$134,'Y Dtl'!$R$134,'Y Dtl'!$R$135,'Y Dtl'!$J$136,'Y Dtl'!$N$136,'Y Dtl'!$P$136,'Y Dtl'!$R$136</definedName>
    <definedName name="QB_FORMULA_9" localSheetId="9" hidden="1">'2025'!$R$143,'2025'!$R$145,'2025'!$R$146,'2025'!$P$147,'2025'!$R$147,'2025'!$P$148,'2025'!$R$148,'2025'!$R$150,'2025'!$R$151,'2025'!$R$152,'2025'!$P$153,'2025'!$R$153,'2025'!$R$156,'2025'!$R$158,'2025'!$J$159,'2025'!$R$159</definedName>
    <definedName name="QB_FORMULA_9" localSheetId="3" hidden="1">'Y Dtl'!$J$137,'Y Dtl'!$L$137,'Y Dtl'!$N$137,'Y Dtl'!$P$137,'Y Dtl'!$R$137,'Y Dtl'!$J$138,'Y Dtl'!$L$138,'Y Dtl'!$N$138,'Y Dtl'!$P$138,'Y Dtl'!$R$138</definedName>
    <definedName name="QB_ROW_100060" localSheetId="9" hidden="1">'2025'!$G$16</definedName>
    <definedName name="QB_ROW_100060" localSheetId="1" hidden="1">'M Dtl'!$G$15</definedName>
    <definedName name="QB_ROW_100060" localSheetId="3" hidden="1">'Y Dtl'!$G$15</definedName>
    <definedName name="QB_ROW_100060" localSheetId="10" hidden="1">'YoY Comp'!$G$16</definedName>
    <definedName name="QB_ROW_100360" localSheetId="9" hidden="1">'2025'!$G$24</definedName>
    <definedName name="QB_ROW_100360" localSheetId="1" hidden="1">'M Dtl'!$G$22</definedName>
    <definedName name="QB_ROW_100360" localSheetId="3" hidden="1">'Y Dtl'!$G$24</definedName>
    <definedName name="QB_ROW_100360" localSheetId="10" hidden="1">'YoY Comp'!$G$25</definedName>
    <definedName name="QB_ROW_102270" localSheetId="9" hidden="1">'2025'!$H$45</definedName>
    <definedName name="QB_ROW_102270" localSheetId="1" hidden="1">'M Dtl'!$H$34</definedName>
    <definedName name="QB_ROW_102270" localSheetId="3" hidden="1">'Y Dtl'!$H$38</definedName>
    <definedName name="QB_ROW_102270" localSheetId="10" hidden="1">'YoY Comp'!$H$40</definedName>
    <definedName name="QB_ROW_1043210" localSheetId="6" hidden="1">Receivables!$B$10</definedName>
    <definedName name="QB_ROW_107250" localSheetId="9" hidden="1">'2025'!$F$73</definedName>
    <definedName name="QB_ROW_1094210" localSheetId="6" hidden="1">Receivables!$B$12</definedName>
    <definedName name="QB_ROW_1127210" localSheetId="6" hidden="1">Receivables!$B$9</definedName>
    <definedName name="QB_ROW_118280" localSheetId="9" hidden="1">'2025'!$I$18</definedName>
    <definedName name="QB_ROW_118280" localSheetId="1" hidden="1">'M Dtl'!$I$17</definedName>
    <definedName name="QB_ROW_118280" localSheetId="3" hidden="1">'Y Dtl'!$I$17</definedName>
    <definedName name="QB_ROW_118280" localSheetId="10" hidden="1">'YoY Comp'!$I$18</definedName>
    <definedName name="QB_ROW_12250" localSheetId="9" hidden="1">'2025'!$F$109</definedName>
    <definedName name="QB_ROW_124250" localSheetId="9" hidden="1">'2025'!$F$105</definedName>
    <definedName name="QB_ROW_126250" localSheetId="9" hidden="1">'2025'!$F$54</definedName>
    <definedName name="QB_ROW_126250" localSheetId="1" hidden="1">'M Dtl'!$F$40</definedName>
    <definedName name="QB_ROW_126250" localSheetId="3" hidden="1">'Y Dtl'!$F$44</definedName>
    <definedName name="QB_ROW_126250" localSheetId="10" hidden="1">'YoY Comp'!$F$46</definedName>
    <definedName name="QB_ROW_127260" localSheetId="9" hidden="1">'2025'!$G$36</definedName>
    <definedName name="QB_ROW_128250" localSheetId="9" hidden="1">'2025'!$F$66</definedName>
    <definedName name="QB_ROW_128250" localSheetId="3" hidden="1">'Y Dtl'!$F$51</definedName>
    <definedName name="QB_ROW_128250" localSheetId="10" hidden="1">'YoY Comp'!$F$53</definedName>
    <definedName name="QB_ROW_129040" localSheetId="9" hidden="1">'2025'!$E$104</definedName>
    <definedName name="QB_ROW_129040" localSheetId="1" hidden="1">'M Dtl'!$E$75</definedName>
    <definedName name="QB_ROW_129040" localSheetId="3" hidden="1">'Y Dtl'!$E$80</definedName>
    <definedName name="QB_ROW_129040" localSheetId="10" hidden="1">'YoY Comp'!$E$82</definedName>
    <definedName name="QB_ROW_129340" localSheetId="12" hidden="1">'2015 on'!$E$23</definedName>
    <definedName name="QB_ROW_129340" localSheetId="9" hidden="1">'2025'!$E$125</definedName>
    <definedName name="QB_ROW_129340" localSheetId="1" hidden="1">'M Dtl'!$E$89</definedName>
    <definedName name="QB_ROW_129340" localSheetId="0" hidden="1">'M Sum'!$E$17</definedName>
    <definedName name="QB_ROW_129340" localSheetId="4" hidden="1">SNAP!$E$23</definedName>
    <definedName name="QB_ROW_129340" localSheetId="3" hidden="1">'Y Dtl'!$E$97</definedName>
    <definedName name="QB_ROW_129340" localSheetId="2" hidden="1">'Y Sum'!$E$17</definedName>
    <definedName name="QB_ROW_129340" localSheetId="10" hidden="1">'YoY Comp'!$E$99</definedName>
    <definedName name="QB_ROW_13040" localSheetId="9" hidden="1">'2025'!$E$176</definedName>
    <definedName name="QB_ROW_13040" localSheetId="3" hidden="1">'Y Dtl'!$E$132</definedName>
    <definedName name="QB_ROW_13040" localSheetId="10" hidden="1">'YoY Comp'!$E$143</definedName>
    <definedName name="QB_ROW_13340" localSheetId="12" hidden="1">'2015 on'!$E$32</definedName>
    <definedName name="QB_ROW_13340" localSheetId="9" hidden="1">'2025'!$E$181</definedName>
    <definedName name="QB_ROW_13340" localSheetId="4" hidden="1">SNAP!$E$31</definedName>
    <definedName name="QB_ROW_13340" localSheetId="3" hidden="1">'Y Dtl'!$E$134</definedName>
    <definedName name="QB_ROW_13340" localSheetId="2" hidden="1">'Y Sum'!$E$23</definedName>
    <definedName name="QB_ROW_13340" localSheetId="10" hidden="1">'YoY Comp'!$E$148</definedName>
    <definedName name="QB_ROW_14050" localSheetId="9" hidden="1">'2025'!$F$111</definedName>
    <definedName name="QB_ROW_14050" localSheetId="1" hidden="1">'M Dtl'!$F$77</definedName>
    <definedName name="QB_ROW_14050" localSheetId="3" hidden="1">'Y Dtl'!$F$84</definedName>
    <definedName name="QB_ROW_14050" localSheetId="10" hidden="1">'YoY Comp'!$F$86</definedName>
    <definedName name="QB_ROW_142060" localSheetId="9" hidden="1">'2025'!$G$116</definedName>
    <definedName name="QB_ROW_142060" localSheetId="1" hidden="1">'M Dtl'!$G$81</definedName>
    <definedName name="QB_ROW_142060" localSheetId="3" hidden="1">'Y Dtl'!$G$89</definedName>
    <definedName name="QB_ROW_142060" localSheetId="10" hidden="1">'YoY Comp'!$G$91</definedName>
    <definedName name="QB_ROW_142360" localSheetId="9" hidden="1">'2025'!$G$121</definedName>
    <definedName name="QB_ROW_142360" localSheetId="1" hidden="1">'M Dtl'!$G$86</definedName>
    <definedName name="QB_ROW_142360" localSheetId="3" hidden="1">'Y Dtl'!$G$94</definedName>
    <definedName name="QB_ROW_142360" localSheetId="10" hidden="1">'YoY Comp'!$G$96</definedName>
    <definedName name="QB_ROW_14350" localSheetId="9" hidden="1">'2025'!$F$114</definedName>
    <definedName name="QB_ROW_14350" localSheetId="1" hidden="1">'M Dtl'!$F$79</definedName>
    <definedName name="QB_ROW_14350" localSheetId="3" hidden="1">'Y Dtl'!$F$87</definedName>
    <definedName name="QB_ROW_14350" localSheetId="10" hidden="1">'YoY Comp'!$F$89</definedName>
    <definedName name="QB_ROW_146270" localSheetId="9" hidden="1">'2025'!$H$32</definedName>
    <definedName name="QB_ROW_146270" localSheetId="1" hidden="1">'M Dtl'!$H$29</definedName>
    <definedName name="QB_ROW_146270" localSheetId="3" hidden="1">'Y Dtl'!$H$32</definedName>
    <definedName name="QB_ROW_146270" localSheetId="10" hidden="1">'YoY Comp'!$H$33</definedName>
    <definedName name="QB_ROW_147040" localSheetId="9" hidden="1">'2025'!$E$62</definedName>
    <definedName name="QB_ROW_147340" localSheetId="12" hidden="1">'2015 on'!$E$11</definedName>
    <definedName name="QB_ROW_147340" localSheetId="9" hidden="1">'2025'!$E$64</definedName>
    <definedName name="QB_ROW_147340" localSheetId="0" hidden="1">'M Sum'!$E$10</definedName>
    <definedName name="QB_ROW_147340" localSheetId="4" hidden="1">SNAP!$E$11</definedName>
    <definedName name="QB_ROW_148250" localSheetId="9" hidden="1">'2025'!$F$63</definedName>
    <definedName name="QB_ROW_150340" localSheetId="12" hidden="1">'2015 on'!$E$15</definedName>
    <definedName name="QB_ROW_150340" localSheetId="4" hidden="1">SNAP!$E$15</definedName>
    <definedName name="QB_ROW_155280" localSheetId="9" hidden="1">'2025'!$I$29</definedName>
    <definedName name="QB_ROW_155280" localSheetId="3" hidden="1">'Y Dtl'!$I$29</definedName>
    <definedName name="QB_ROW_155280" localSheetId="10" hidden="1">'YoY Comp'!$I$30</definedName>
    <definedName name="QB_ROW_156280" localSheetId="9" hidden="1">'2025'!$I$30</definedName>
    <definedName name="QB_ROW_156280" localSheetId="1" hidden="1">'M Dtl'!$I$27</definedName>
    <definedName name="QB_ROW_156280" localSheetId="3" hidden="1">'Y Dtl'!$I$30</definedName>
    <definedName name="QB_ROW_156280" localSheetId="10" hidden="1">'YoY Comp'!$I$31</definedName>
    <definedName name="QB_ROW_157260" localSheetId="9" hidden="1">'2025'!$G$128</definedName>
    <definedName name="QB_ROW_157260" localSheetId="1" hidden="1">'M Dtl'!$G$92</definedName>
    <definedName name="QB_ROW_157260" localSheetId="3" hidden="1">'Y Dtl'!$G$100</definedName>
    <definedName name="QB_ROW_157260" localSheetId="10" hidden="1">'YoY Comp'!$G$102</definedName>
    <definedName name="QB_ROW_16260" localSheetId="9" hidden="1">'2025'!$G$112</definedName>
    <definedName name="QB_ROW_16260" localSheetId="3" hidden="1">'Y Dtl'!$G$85</definedName>
    <definedName name="QB_ROW_16260" localSheetId="10" hidden="1">'YoY Comp'!$G$87</definedName>
    <definedName name="QB_ROW_164260" localSheetId="9" hidden="1">'2025'!$G$10</definedName>
    <definedName name="QB_ROW_164260" localSheetId="11" hidden="1">Installation!$G$9</definedName>
    <definedName name="QB_ROW_164260" localSheetId="1" hidden="1">'M Dtl'!$G$10</definedName>
    <definedName name="QB_ROW_164260" localSheetId="3" hidden="1">'Y Dtl'!$G$10</definedName>
    <definedName name="QB_ROW_164260" localSheetId="10" hidden="1">'YoY Comp'!$G$11</definedName>
    <definedName name="QB_ROW_165040" localSheetId="9" hidden="1">'2025'!$E$90</definedName>
    <definedName name="QB_ROW_165040" localSheetId="1" hidden="1">'M Dtl'!$E$63</definedName>
    <definedName name="QB_ROW_165040" localSheetId="3" hidden="1">'Y Dtl'!$E$68</definedName>
    <definedName name="QB_ROW_165040" localSheetId="10" hidden="1">'YoY Comp'!$E$70</definedName>
    <definedName name="QB_ROW_165340" localSheetId="12" hidden="1">'2015 on'!$E$21</definedName>
    <definedName name="QB_ROW_165340" localSheetId="9" hidden="1">'2025'!$E$103</definedName>
    <definedName name="QB_ROW_165340" localSheetId="1" hidden="1">'M Dtl'!$E$74</definedName>
    <definedName name="QB_ROW_165340" localSheetId="0" hidden="1">'M Sum'!$E$16</definedName>
    <definedName name="QB_ROW_165340" localSheetId="4" hidden="1">SNAP!$E$21</definedName>
    <definedName name="QB_ROW_165340" localSheetId="3" hidden="1">'Y Dtl'!$E$79</definedName>
    <definedName name="QB_ROW_165340" localSheetId="2" hidden="1">'Y Sum'!$E$16</definedName>
    <definedName name="QB_ROW_165340" localSheetId="10" hidden="1">'YoY Comp'!$E$81</definedName>
    <definedName name="QB_ROW_166040" localSheetId="9" hidden="1">'2025'!$E$171</definedName>
    <definedName name="QB_ROW_166040" localSheetId="3" hidden="1">'Y Dtl'!$E$127</definedName>
    <definedName name="QB_ROW_166040" localSheetId="10" hidden="1">'YoY Comp'!$E$138</definedName>
    <definedName name="QB_ROW_166340" localSheetId="12" hidden="1">'2015 on'!$E$31</definedName>
    <definedName name="QB_ROW_166340" localSheetId="9" hidden="1">'2025'!$E$175</definedName>
    <definedName name="QB_ROW_166340" localSheetId="4" hidden="1">SNAP!$E$30</definedName>
    <definedName name="QB_ROW_166340" localSheetId="3" hidden="1">'Y Dtl'!$E$131</definedName>
    <definedName name="QB_ROW_166340" localSheetId="2" hidden="1">'Y Sum'!$E$22</definedName>
    <definedName name="QB_ROW_166340" localSheetId="10" hidden="1">'YoY Comp'!$E$142</definedName>
    <definedName name="QB_ROW_168250" localSheetId="9" hidden="1">'2025'!$F$131</definedName>
    <definedName name="QB_ROW_168250" localSheetId="1" hidden="1">'M Dtl'!$F$95</definedName>
    <definedName name="QB_ROW_168250" localSheetId="3" hidden="1">'Y Dtl'!$F$103</definedName>
    <definedName name="QB_ROW_168250" localSheetId="10" hidden="1">'YoY Comp'!$F$105</definedName>
    <definedName name="QB_ROW_169250" localSheetId="9" hidden="1">'2025'!$F$132</definedName>
    <definedName name="QB_ROW_169250" localSheetId="1" hidden="1">'M Dtl'!$F$96</definedName>
    <definedName name="QB_ROW_169250" localSheetId="3" hidden="1">'Y Dtl'!$F$104</definedName>
    <definedName name="QB_ROW_169250" localSheetId="10" hidden="1">'YoY Comp'!$F$106</definedName>
    <definedName name="QB_ROW_170250" localSheetId="9" hidden="1">'2025'!$F$173</definedName>
    <definedName name="QB_ROW_170250" localSheetId="3" hidden="1">'Y Dtl'!$F$129</definedName>
    <definedName name="QB_ROW_170250" localSheetId="10" hidden="1">'YoY Comp'!$F$140</definedName>
    <definedName name="QB_ROW_17050" localSheetId="9" hidden="1">'2025'!$F$144</definedName>
    <definedName name="QB_ROW_17050" localSheetId="1" hidden="1">'M Dtl'!$F$103</definedName>
    <definedName name="QB_ROW_17050" localSheetId="3" hidden="1">'Y Dtl'!$F$111</definedName>
    <definedName name="QB_ROW_17050" localSheetId="10" hidden="1">'YoY Comp'!$F$116</definedName>
    <definedName name="QB_ROW_171250" localSheetId="9" hidden="1">'2025'!$F$169</definedName>
    <definedName name="QB_ROW_171250" localSheetId="10" hidden="1">'YoY Comp'!$F$136</definedName>
    <definedName name="QB_ROW_17350" localSheetId="9" hidden="1">'2025'!$F$147</definedName>
    <definedName name="QB_ROW_17350" localSheetId="1" hidden="1">'M Dtl'!$F$106</definedName>
    <definedName name="QB_ROW_17350" localSheetId="3" hidden="1">'Y Dtl'!$F$114</definedName>
    <definedName name="QB_ROW_17350" localSheetId="10" hidden="1">'YoY Comp'!$F$119</definedName>
    <definedName name="QB_ROW_174260" localSheetId="9" hidden="1">'2025'!$G$156</definedName>
    <definedName name="QB_ROW_174260" localSheetId="1" hidden="1">'M Dtl'!$G$114</definedName>
    <definedName name="QB_ROW_174260" localSheetId="3" hidden="1">'Y Dtl'!$G$123</definedName>
    <definedName name="QB_ROW_174260" localSheetId="10" hidden="1">'YoY Comp'!$G$128</definedName>
    <definedName name="QB_ROW_176050" localSheetId="9" hidden="1">'2025'!$F$8</definedName>
    <definedName name="QB_ROW_176050" localSheetId="11" hidden="1">Installation!$F$8</definedName>
    <definedName name="QB_ROW_176050" localSheetId="1" hidden="1">'M Dtl'!$F$8</definedName>
    <definedName name="QB_ROW_176050" localSheetId="3" hidden="1">'Y Dtl'!$F$8</definedName>
    <definedName name="QB_ROW_176050" localSheetId="10" hidden="1">'YoY Comp'!$F$9</definedName>
    <definedName name="QB_ROW_176350" localSheetId="9" hidden="1">'2025'!$F$12</definedName>
    <definedName name="QB_ROW_176350" localSheetId="11" hidden="1">Installation!$F$11</definedName>
    <definedName name="QB_ROW_176350" localSheetId="1" hidden="1">'M Dtl'!$F$11</definedName>
    <definedName name="QB_ROW_176350" localSheetId="3" hidden="1">'Y Dtl'!$F$11</definedName>
    <definedName name="QB_ROW_176350" localSheetId="10" hidden="1">'YoY Comp'!$F$12</definedName>
    <definedName name="QB_ROW_177260" localSheetId="9" hidden="1">'2025'!$G$11</definedName>
    <definedName name="QB_ROW_177260" localSheetId="11" hidden="1">Installation!$G$10</definedName>
    <definedName name="QB_ROW_180250" localSheetId="9" hidden="1">'2025'!$F$174</definedName>
    <definedName name="QB_ROW_180250" localSheetId="3" hidden="1">'Y Dtl'!$F$130</definedName>
    <definedName name="QB_ROW_180250" localSheetId="10" hidden="1">'YoY Comp'!$F$141</definedName>
    <definedName name="QB_ROW_181260" localSheetId="9" hidden="1">'2025'!$G$122</definedName>
    <definedName name="QB_ROW_18301" localSheetId="12" hidden="1">'2015 on'!$A$36</definedName>
    <definedName name="QB_ROW_18301" localSheetId="9" hidden="1">'2025'!$A$185</definedName>
    <definedName name="QB_ROW_18301" localSheetId="11" hidden="1">Installation!$A$37</definedName>
    <definedName name="QB_ROW_18301" localSheetId="1" hidden="1">'M Dtl'!$A$120</definedName>
    <definedName name="QB_ROW_18301" localSheetId="0" hidden="1">'M Sum'!$A$24</definedName>
    <definedName name="QB_ROW_18301" localSheetId="4" hidden="1">SNAP!$A$34</definedName>
    <definedName name="QB_ROW_18301" localSheetId="3" hidden="1">'Y Dtl'!$A$138</definedName>
    <definedName name="QB_ROW_18301" localSheetId="2" hidden="1">'Y Sum'!$A$27</definedName>
    <definedName name="QB_ROW_18301" localSheetId="10" hidden="1">'YoY Comp'!$A$152</definedName>
    <definedName name="QB_ROW_19011" localSheetId="12" hidden="1">'2015 on'!$B$5</definedName>
    <definedName name="QB_ROW_19011" localSheetId="9" hidden="1">'2025'!$B$5</definedName>
    <definedName name="QB_ROW_19011" localSheetId="11" hidden="1">Installation!$B$5</definedName>
    <definedName name="QB_ROW_19011" localSheetId="1" hidden="1">'M Dtl'!$B$5</definedName>
    <definedName name="QB_ROW_19011" localSheetId="0" hidden="1">'M Sum'!$B$5</definedName>
    <definedName name="QB_ROW_19011" localSheetId="4" hidden="1">SNAP!$B$6</definedName>
    <definedName name="QB_ROW_19011" localSheetId="3" hidden="1">'Y Dtl'!$B$5</definedName>
    <definedName name="QB_ROW_19011" localSheetId="2" hidden="1">'Y Sum'!$B$5</definedName>
    <definedName name="QB_ROW_19011" localSheetId="10" hidden="1">'YoY Comp'!$B$6</definedName>
    <definedName name="QB_ROW_19260" localSheetId="9" hidden="1">'2025'!$G$145</definedName>
    <definedName name="QB_ROW_19260" localSheetId="1" hidden="1">'M Dtl'!$G$104</definedName>
    <definedName name="QB_ROW_19260" localSheetId="3" hidden="1">'Y Dtl'!$G$112</definedName>
    <definedName name="QB_ROW_19260" localSheetId="10" hidden="1">'YoY Comp'!$G$117</definedName>
    <definedName name="QB_ROW_19311" localSheetId="12" hidden="1">'2015 on'!$B$35</definedName>
    <definedName name="QB_ROW_19311" localSheetId="9" hidden="1">'2025'!$B$184</definedName>
    <definedName name="QB_ROW_19311" localSheetId="11" hidden="1">Installation!$B$36</definedName>
    <definedName name="QB_ROW_19311" localSheetId="1" hidden="1">'M Dtl'!$B$119</definedName>
    <definedName name="QB_ROW_19311" localSheetId="0" hidden="1">'M Sum'!$B$23</definedName>
    <definedName name="QB_ROW_19311" localSheetId="4" hidden="1">SNAP!$B$33</definedName>
    <definedName name="QB_ROW_19311" localSheetId="3" hidden="1">'Y Dtl'!$B$137</definedName>
    <definedName name="QB_ROW_19311" localSheetId="2" hidden="1">'Y Sum'!$B$26</definedName>
    <definedName name="QB_ROW_19311" localSheetId="10" hidden="1">'YoY Comp'!$B$151</definedName>
    <definedName name="QB_ROW_194050" localSheetId="9" hidden="1">'2025'!$F$38</definedName>
    <definedName name="QB_ROW_194050" localSheetId="11" hidden="1">Installation!$F$14</definedName>
    <definedName name="QB_ROW_194050" localSheetId="1" hidden="1">'M Dtl'!$F$32</definedName>
    <definedName name="QB_ROW_194050" localSheetId="3" hidden="1">'Y Dtl'!$F$36</definedName>
    <definedName name="QB_ROW_194050" localSheetId="10" hidden="1">'YoY Comp'!$F$38</definedName>
    <definedName name="QB_ROW_194350" localSheetId="9" hidden="1">'2025'!$F$48</definedName>
    <definedName name="QB_ROW_194350" localSheetId="11" hidden="1">Installation!$F$20</definedName>
    <definedName name="QB_ROW_194350" localSheetId="1" hidden="1">'M Dtl'!$F$37</definedName>
    <definedName name="QB_ROW_194350" localSheetId="3" hidden="1">'Y Dtl'!$F$41</definedName>
    <definedName name="QB_ROW_194350" localSheetId="10" hidden="1">'YoY Comp'!$F$43</definedName>
    <definedName name="QB_ROW_195050" localSheetId="9" hidden="1">'2025'!$F$49</definedName>
    <definedName name="QB_ROW_195350" localSheetId="9" hidden="1">'2025'!$F$51</definedName>
    <definedName name="QB_ROW_20031" localSheetId="12" hidden="1">'2015 on'!$D$6</definedName>
    <definedName name="QB_ROW_20031" localSheetId="9" hidden="1">'2025'!$D$6</definedName>
    <definedName name="QB_ROW_20031" localSheetId="11" hidden="1">Installation!$D$6</definedName>
    <definedName name="QB_ROW_20031" localSheetId="1" hidden="1">'M Dtl'!$D$6</definedName>
    <definedName name="QB_ROW_20031" localSheetId="0" hidden="1">'M Sum'!$D$6</definedName>
    <definedName name="QB_ROW_20031" localSheetId="4" hidden="1">SNAP!$D$7</definedName>
    <definedName name="QB_ROW_20031" localSheetId="3" hidden="1">'Y Dtl'!$D$6</definedName>
    <definedName name="QB_ROW_20031" localSheetId="2" hidden="1">'Y Sum'!$D$6</definedName>
    <definedName name="QB_ROW_20031" localSheetId="10" hidden="1">'YoY Comp'!$D$7</definedName>
    <definedName name="QB_ROW_20331" localSheetId="12" hidden="1">'2015 on'!$D$13</definedName>
    <definedName name="QB_ROW_20331" localSheetId="9" hidden="1">'2025'!$D$68</definedName>
    <definedName name="QB_ROW_20331" localSheetId="11" hidden="1">Installation!$D$22</definedName>
    <definedName name="QB_ROW_20331" localSheetId="1" hidden="1">'M Dtl'!$D$46</definedName>
    <definedName name="QB_ROW_20331" localSheetId="0" hidden="1">'M Sum'!$D$12</definedName>
    <definedName name="QB_ROW_20331" localSheetId="4" hidden="1">SNAP!$D$13</definedName>
    <definedName name="QB_ROW_20331" localSheetId="3" hidden="1">'Y Dtl'!$D$53</definedName>
    <definedName name="QB_ROW_20331" localSheetId="2" hidden="1">'Y Sum'!$D$12</definedName>
    <definedName name="QB_ROW_20331" localSheetId="10" hidden="1">'YoY Comp'!$D$55</definedName>
    <definedName name="QB_ROW_2040" localSheetId="9" hidden="1">'2025'!$E$75</definedName>
    <definedName name="QB_ROW_2040" localSheetId="1" hidden="1">'M Dtl'!$E$49</definedName>
    <definedName name="QB_ROW_2040" localSheetId="3" hidden="1">'Y Dtl'!$E$56</definedName>
    <definedName name="QB_ROW_2040" localSheetId="10" hidden="1">'YoY Comp'!$E$58</definedName>
    <definedName name="QB_ROW_206260" localSheetId="9" hidden="1">'2025'!$G$113</definedName>
    <definedName name="QB_ROW_206260" localSheetId="1" hidden="1">'M Dtl'!$G$78</definedName>
    <definedName name="QB_ROW_206260" localSheetId="3" hidden="1">'Y Dtl'!$G$86</definedName>
    <definedName name="QB_ROW_206260" localSheetId="10" hidden="1">'YoY Comp'!$G$88</definedName>
    <definedName name="QB_ROW_21031" localSheetId="12" hidden="1">'2015 on'!$D$18</definedName>
    <definedName name="QB_ROW_21031" localSheetId="9" hidden="1">'2025'!$D$70</definedName>
    <definedName name="QB_ROW_21031" localSheetId="11" hidden="1">Installation!$D$24</definedName>
    <definedName name="QB_ROW_21031" localSheetId="1" hidden="1">'M Dtl'!$D$48</definedName>
    <definedName name="QB_ROW_21031" localSheetId="0" hidden="1">'M Sum'!$D$14</definedName>
    <definedName name="QB_ROW_21031" localSheetId="4" hidden="1">SNAP!$D$18</definedName>
    <definedName name="QB_ROW_21031" localSheetId="3" hidden="1">'Y Dtl'!$D$55</definedName>
    <definedName name="QB_ROW_21031" localSheetId="2" hidden="1">'Y Sum'!$D$14</definedName>
    <definedName name="QB_ROW_21031" localSheetId="10" hidden="1">'YoY Comp'!$D$57</definedName>
    <definedName name="QB_ROW_21040" localSheetId="9" hidden="1">'2025'!$E$149</definedName>
    <definedName name="QB_ROW_21040" localSheetId="1" hidden="1">'M Dtl'!$E$108</definedName>
    <definedName name="QB_ROW_21040" localSheetId="3" hidden="1">'Y Dtl'!$E$116</definedName>
    <definedName name="QB_ROW_21040" localSheetId="10" hidden="1">'YoY Comp'!$E$121</definedName>
    <definedName name="QB_ROW_213070" localSheetId="9" hidden="1">'2025'!$H$17</definedName>
    <definedName name="QB_ROW_213070" localSheetId="1" hidden="1">'M Dtl'!$H$16</definedName>
    <definedName name="QB_ROW_213070" localSheetId="3" hidden="1">'Y Dtl'!$H$16</definedName>
    <definedName name="QB_ROW_213070" localSheetId="10" hidden="1">'YoY Comp'!$H$17</definedName>
    <definedName name="QB_ROW_21331" localSheetId="12" hidden="1">'2015 on'!$D$34</definedName>
    <definedName name="QB_ROW_21331" localSheetId="9" hidden="1">'2025'!$D$183</definedName>
    <definedName name="QB_ROW_21331" localSheetId="11" hidden="1">Installation!$D$35</definedName>
    <definedName name="QB_ROW_21331" localSheetId="1" hidden="1">'M Dtl'!$D$118</definedName>
    <definedName name="QB_ROW_21331" localSheetId="0" hidden="1">'M Sum'!$D$22</definedName>
    <definedName name="QB_ROW_21331" localSheetId="4" hidden="1">SNAP!$D$32</definedName>
    <definedName name="QB_ROW_21331" localSheetId="3" hidden="1">'Y Dtl'!$D$136</definedName>
    <definedName name="QB_ROW_21331" localSheetId="2" hidden="1">'Y Sum'!$D$25</definedName>
    <definedName name="QB_ROW_21331" localSheetId="10" hidden="1">'YoY Comp'!$D$150</definedName>
    <definedName name="QB_ROW_213370" localSheetId="9" hidden="1">'2025'!$H$21</definedName>
    <definedName name="QB_ROW_213370" localSheetId="1" hidden="1">'M Dtl'!$H$20</definedName>
    <definedName name="QB_ROW_213370" localSheetId="3" hidden="1">'Y Dtl'!$H$20</definedName>
    <definedName name="QB_ROW_213370" localSheetId="10" hidden="1">'YoY Comp'!$H$21</definedName>
    <definedName name="QB_ROW_21340" localSheetId="12" hidden="1">'2015 on'!$E$26</definedName>
    <definedName name="QB_ROW_21340" localSheetId="9" hidden="1">'2025'!$E$153</definedName>
    <definedName name="QB_ROW_21340" localSheetId="1" hidden="1">'M Dtl'!$E$111</definedName>
    <definedName name="QB_ROW_21340" localSheetId="0" hidden="1">'M Sum'!$E$20</definedName>
    <definedName name="QB_ROW_21340" localSheetId="4" hidden="1">SNAP!$E$26</definedName>
    <definedName name="QB_ROW_21340" localSheetId="3" hidden="1">'Y Dtl'!$E$120</definedName>
    <definedName name="QB_ROW_21340" localSheetId="2" hidden="1">'Y Sum'!$E$20</definedName>
    <definedName name="QB_ROW_21340" localSheetId="10" hidden="1">'YoY Comp'!$E$125</definedName>
    <definedName name="QB_ROW_220270" localSheetId="9" hidden="1">'2025'!$H$40</definedName>
    <definedName name="QB_ROW_220270" localSheetId="11" hidden="1">Installation!$H$16</definedName>
    <definedName name="QB_ROW_22040" localSheetId="9" hidden="1">'2025'!$E$7</definedName>
    <definedName name="QB_ROW_22040" localSheetId="11" hidden="1">Installation!$E$7</definedName>
    <definedName name="QB_ROW_22040" localSheetId="1" hidden="1">'M Dtl'!$E$7</definedName>
    <definedName name="QB_ROW_22040" localSheetId="3" hidden="1">'Y Dtl'!$E$7</definedName>
    <definedName name="QB_ROW_22040" localSheetId="10" hidden="1">'YoY Comp'!$E$8</definedName>
    <definedName name="QB_ROW_223270" localSheetId="9" hidden="1">'2025'!$H$42</definedName>
    <definedName name="QB_ROW_223270" localSheetId="11" hidden="1">Installation!$H$18</definedName>
    <definedName name="QB_ROW_22340" localSheetId="12" hidden="1">'2015 on'!$E$7</definedName>
    <definedName name="QB_ROW_22340" localSheetId="9" hidden="1">'2025'!$E$13</definedName>
    <definedName name="QB_ROW_22340" localSheetId="11" hidden="1">Installation!$E$12</definedName>
    <definedName name="QB_ROW_22340" localSheetId="1" hidden="1">'M Dtl'!$E$12</definedName>
    <definedName name="QB_ROW_22340" localSheetId="0" hidden="1">'M Sum'!$E$7</definedName>
    <definedName name="QB_ROW_22340" localSheetId="4" hidden="1">SNAP!$E$8</definedName>
    <definedName name="QB_ROW_22340" localSheetId="3" hidden="1">'Y Dtl'!$E$12</definedName>
    <definedName name="QB_ROW_22340" localSheetId="2" hidden="1">'Y Sum'!$E$7</definedName>
    <definedName name="QB_ROW_22340" localSheetId="10" hidden="1">'YoY Comp'!$E$13</definedName>
    <definedName name="QB_ROW_225060" localSheetId="9" hidden="1">'2025'!$G$39</definedName>
    <definedName name="QB_ROW_225060" localSheetId="11" hidden="1">Installation!$G$15</definedName>
    <definedName name="QB_ROW_225360" localSheetId="9" hidden="1">'2025'!$G$43</definedName>
    <definedName name="QB_ROW_225360" localSheetId="11" hidden="1">Installation!$G$19</definedName>
    <definedName name="QB_ROW_226060" localSheetId="9" hidden="1">'2025'!$G$44</definedName>
    <definedName name="QB_ROW_226060" localSheetId="1" hidden="1">'M Dtl'!$G$33</definedName>
    <definedName name="QB_ROW_226060" localSheetId="3" hidden="1">'Y Dtl'!$G$37</definedName>
    <definedName name="QB_ROW_226060" localSheetId="10" hidden="1">'YoY Comp'!$G$39</definedName>
    <definedName name="QB_ROW_226360" localSheetId="9" hidden="1">'2025'!$G$47</definedName>
    <definedName name="QB_ROW_226360" localSheetId="1" hidden="1">'M Dtl'!$G$36</definedName>
    <definedName name="QB_ROW_226360" localSheetId="3" hidden="1">'Y Dtl'!$G$40</definedName>
    <definedName name="QB_ROW_226360" localSheetId="10" hidden="1">'YoY Comp'!$G$42</definedName>
    <definedName name="QB_ROW_2340" localSheetId="12" hidden="1">'2015 on'!$E$20</definedName>
    <definedName name="QB_ROW_2340" localSheetId="9" hidden="1">'2025'!$E$89</definedName>
    <definedName name="QB_ROW_2340" localSheetId="1" hidden="1">'M Dtl'!$E$62</definedName>
    <definedName name="QB_ROW_2340" localSheetId="0" hidden="1">'M Sum'!$E$15</definedName>
    <definedName name="QB_ROW_2340" localSheetId="4" hidden="1">SNAP!$E$20</definedName>
    <definedName name="QB_ROW_2340" localSheetId="3" hidden="1">'Y Dtl'!$E$67</definedName>
    <definedName name="QB_ROW_2340" localSheetId="2" hidden="1">'Y Sum'!$E$15</definedName>
    <definedName name="QB_ROW_2340" localSheetId="10" hidden="1">'YoY Comp'!$E$69</definedName>
    <definedName name="QB_ROW_234270" localSheetId="9" hidden="1">'2025'!$H$158</definedName>
    <definedName name="QB_ROW_234270" localSheetId="11" hidden="1">Installation!$H$31</definedName>
    <definedName name="QB_ROW_24260" localSheetId="9" hidden="1">'2025'!$G$9</definedName>
    <definedName name="QB_ROW_24260" localSheetId="1" hidden="1">'M Dtl'!$G$9</definedName>
    <definedName name="QB_ROW_24260" localSheetId="3" hidden="1">'Y Dtl'!$G$9</definedName>
    <definedName name="QB_ROW_24260" localSheetId="10" hidden="1">'YoY Comp'!$G$10</definedName>
    <definedName name="QB_ROW_247260" localSheetId="9" hidden="1">'2025'!$G$163</definedName>
    <definedName name="QB_ROW_247260" localSheetId="10" hidden="1">'YoY Comp'!$G$132</definedName>
    <definedName name="QB_ROW_256280" localSheetId="9" hidden="1">'2025'!$I$19</definedName>
    <definedName name="QB_ROW_256280" localSheetId="1" hidden="1">'M Dtl'!$I$18</definedName>
    <definedName name="QB_ROW_256280" localSheetId="3" hidden="1">'Y Dtl'!$I$18</definedName>
    <definedName name="QB_ROW_256280" localSheetId="10" hidden="1">'YoY Comp'!$I$19</definedName>
    <definedName name="QB_ROW_267260" localSheetId="9" hidden="1">'2025'!$G$164</definedName>
    <definedName name="QB_ROW_270250" localSheetId="9" hidden="1">'2025'!$F$124</definedName>
    <definedName name="QB_ROW_270250" localSheetId="1" hidden="1">'M Dtl'!$F$88</definedName>
    <definedName name="QB_ROW_270250" localSheetId="3" hidden="1">'Y Dtl'!$F$96</definedName>
    <definedName name="QB_ROW_270250" localSheetId="10" hidden="1">'YoY Comp'!$F$98</definedName>
    <definedName name="QB_ROW_271260" localSheetId="9" hidden="1">'2025'!$G$129</definedName>
    <definedName name="QB_ROW_271260" localSheetId="1" hidden="1">'M Dtl'!$G$93</definedName>
    <definedName name="QB_ROW_271260" localSheetId="3" hidden="1">'Y Dtl'!$G$101</definedName>
    <definedName name="QB_ROW_271260" localSheetId="10" hidden="1">'YoY Comp'!$G$103</definedName>
    <definedName name="QB_ROW_275060" localSheetId="9" hidden="1">'2025'!$G$157</definedName>
    <definedName name="QB_ROW_275060" localSheetId="11" hidden="1">Installation!$G$30</definedName>
    <definedName name="QB_ROW_275360" localSheetId="9" hidden="1">'2025'!$G$159</definedName>
    <definedName name="QB_ROW_275360" localSheetId="11" hidden="1">Installation!$G$32</definedName>
    <definedName name="QB_ROW_277250" localSheetId="9" hidden="1">'2025'!$F$179</definedName>
    <definedName name="QB_ROW_277250" localSheetId="10" hidden="1">'YoY Comp'!$F$146</definedName>
    <definedName name="QB_ROW_279050" localSheetId="9" hidden="1">'2025'!$F$127</definedName>
    <definedName name="QB_ROW_279050" localSheetId="1" hidden="1">'M Dtl'!$F$91</definedName>
    <definedName name="QB_ROW_279050" localSheetId="3" hidden="1">'Y Dtl'!$F$99</definedName>
    <definedName name="QB_ROW_279050" localSheetId="10" hidden="1">'YoY Comp'!$F$101</definedName>
    <definedName name="QB_ROW_279350" localSheetId="9" hidden="1">'2025'!$F$130</definedName>
    <definedName name="QB_ROW_279350" localSheetId="1" hidden="1">'M Dtl'!$F$94</definedName>
    <definedName name="QB_ROW_279350" localSheetId="3" hidden="1">'Y Dtl'!$F$102</definedName>
    <definedName name="QB_ROW_279350" localSheetId="10" hidden="1">'YoY Comp'!$F$104</definedName>
    <definedName name="QB_ROW_28050" localSheetId="9" hidden="1">'2025'!$F$15</definedName>
    <definedName name="QB_ROW_28050" localSheetId="1" hidden="1">'M Dtl'!$F$14</definedName>
    <definedName name="QB_ROW_28050" localSheetId="3" hidden="1">'Y Dtl'!$F$14</definedName>
    <definedName name="QB_ROW_28050" localSheetId="10" hidden="1">'YoY Comp'!$F$15</definedName>
    <definedName name="QB_ROW_28350" localSheetId="9" hidden="1">'2025'!$F$37</definedName>
    <definedName name="QB_ROW_28350" localSheetId="1" hidden="1">'M Dtl'!$F$31</definedName>
    <definedName name="QB_ROW_28350" localSheetId="3" hidden="1">'Y Dtl'!$F$35</definedName>
    <definedName name="QB_ROW_28350" localSheetId="10" hidden="1">'YoY Comp'!$F$37</definedName>
    <definedName name="QB_ROW_287250" localSheetId="9" hidden="1">'2025'!$F$172</definedName>
    <definedName name="QB_ROW_287250" localSheetId="3" hidden="1">'Y Dtl'!$F$128</definedName>
    <definedName name="QB_ROW_287250" localSheetId="10" hidden="1">'YoY Comp'!$F$139</definedName>
    <definedName name="QB_ROW_296270" localSheetId="9" hidden="1">'2025'!$H$27</definedName>
    <definedName name="QB_ROW_296270" localSheetId="1" hidden="1">'M Dtl'!$H$25</definedName>
    <definedName name="QB_ROW_296270" localSheetId="3" hidden="1">'Y Dtl'!$H$27</definedName>
    <definedName name="QB_ROW_296270" localSheetId="10" hidden="1">'YoY Comp'!$H$28</definedName>
    <definedName name="QB_ROW_297260" localSheetId="9" hidden="1">'2025'!$G$101</definedName>
    <definedName name="QB_ROW_297260" localSheetId="1" hidden="1">'M Dtl'!$G$72</definedName>
    <definedName name="QB_ROW_297260" localSheetId="3" hidden="1">'Y Dtl'!$G$77</definedName>
    <definedName name="QB_ROW_297260" localSheetId="10" hidden="1">'YoY Comp'!$G$79</definedName>
    <definedName name="QB_ROW_30040" localSheetId="9" hidden="1">'2025'!$E$14</definedName>
    <definedName name="QB_ROW_30040" localSheetId="11" hidden="1">Installation!$E$13</definedName>
    <definedName name="QB_ROW_30040" localSheetId="1" hidden="1">'M Dtl'!$E$13</definedName>
    <definedName name="QB_ROW_30040" localSheetId="3" hidden="1">'Y Dtl'!$E$13</definedName>
    <definedName name="QB_ROW_30040" localSheetId="10" hidden="1">'YoY Comp'!$E$14</definedName>
    <definedName name="QB_ROW_303260" localSheetId="9" hidden="1">'2025'!$G$98</definedName>
    <definedName name="QB_ROW_303260" localSheetId="1" hidden="1">'M Dtl'!$G$69</definedName>
    <definedName name="QB_ROW_303260" localSheetId="3" hidden="1">'Y Dtl'!$G$74</definedName>
    <definedName name="QB_ROW_303260" localSheetId="10" hidden="1">'YoY Comp'!$G$76</definedName>
    <definedName name="QB_ROW_30340" localSheetId="12" hidden="1">'2015 on'!$E$8</definedName>
    <definedName name="QB_ROW_30340" localSheetId="9" hidden="1">'2025'!$E$52</definedName>
    <definedName name="QB_ROW_30340" localSheetId="11" hidden="1">Installation!$E$21</definedName>
    <definedName name="QB_ROW_30340" localSheetId="1" hidden="1">'M Dtl'!$E$38</definedName>
    <definedName name="QB_ROW_30340" localSheetId="0" hidden="1">'M Sum'!$E$8</definedName>
    <definedName name="QB_ROW_30340" localSheetId="4" hidden="1">SNAP!$E$9</definedName>
    <definedName name="QB_ROW_30340" localSheetId="3" hidden="1">'Y Dtl'!$E$42</definedName>
    <definedName name="QB_ROW_30340" localSheetId="2" hidden="1">'Y Sum'!$E$8</definedName>
    <definedName name="QB_ROW_30340" localSheetId="10" hidden="1">'YoY Comp'!$E$44</definedName>
    <definedName name="QB_ROW_304260" localSheetId="9" hidden="1">'2025'!$G$92</definedName>
    <definedName name="QB_ROW_31040" localSheetId="9" hidden="1">'2025'!$E$138</definedName>
    <definedName name="QB_ROW_31040" localSheetId="1" hidden="1">'M Dtl'!$E$101</definedName>
    <definedName name="QB_ROW_31040" localSheetId="3" hidden="1">'Y Dtl'!$E$109</definedName>
    <definedName name="QB_ROW_31040" localSheetId="10" hidden="1">'YoY Comp'!$E$111</definedName>
    <definedName name="QB_ROW_31301" localSheetId="6" hidden="1">Receivables!$A$13</definedName>
    <definedName name="QB_ROW_31340" localSheetId="12" hidden="1">'2015 on'!$E$25</definedName>
    <definedName name="QB_ROW_31340" localSheetId="9" hidden="1">'2025'!$E$148</definedName>
    <definedName name="QB_ROW_31340" localSheetId="1" hidden="1">'M Dtl'!$E$107</definedName>
    <definedName name="QB_ROW_31340" localSheetId="0" hidden="1">'M Sum'!$E$19</definedName>
    <definedName name="QB_ROW_31340" localSheetId="4" hidden="1">SNAP!$E$25</definedName>
    <definedName name="QB_ROW_31340" localSheetId="3" hidden="1">'Y Dtl'!$E$115</definedName>
    <definedName name="QB_ROW_31340" localSheetId="2" hidden="1">'Y Sum'!$E$19</definedName>
    <definedName name="QB_ROW_31340" localSheetId="10" hidden="1">'YoY Comp'!$E$120</definedName>
    <definedName name="QB_ROW_314260" localSheetId="9" hidden="1">'2025'!$G$50</definedName>
    <definedName name="QB_ROW_33210" localSheetId="6" hidden="1">Receivables!$B$6</definedName>
    <definedName name="QB_ROW_334240" localSheetId="12" hidden="1">'2015 on'!$E$33</definedName>
    <definedName name="QB_ROW_334240" localSheetId="9" hidden="1">'2025'!$E$182</definedName>
    <definedName name="QB_ROW_334240" localSheetId="3" hidden="1">'Y Dtl'!$E$135</definedName>
    <definedName name="QB_ROW_334240" localSheetId="2" hidden="1">'Y Sum'!$E$24</definedName>
    <definedName name="QB_ROW_334240" localSheetId="10" hidden="1">'YoY Comp'!$E$149</definedName>
    <definedName name="QB_ROW_339040" localSheetId="9" hidden="1">'2025'!$E$56</definedName>
    <definedName name="QB_ROW_339040" localSheetId="1" hidden="1">'M Dtl'!$E$42</definedName>
    <definedName name="QB_ROW_339040" localSheetId="3" hidden="1">'Y Dtl'!$E$46</definedName>
    <definedName name="QB_ROW_339040" localSheetId="10" hidden="1">'YoY Comp'!$E$48</definedName>
    <definedName name="QB_ROW_339340" localSheetId="12" hidden="1">'2015 on'!$E$10</definedName>
    <definedName name="QB_ROW_339340" localSheetId="9" hidden="1">'2025'!$E$61</definedName>
    <definedName name="QB_ROW_339340" localSheetId="1" hidden="1">'M Dtl'!$E$45</definedName>
    <definedName name="QB_ROW_339340" localSheetId="3" hidden="1">'Y Dtl'!$E$49</definedName>
    <definedName name="QB_ROW_339340" localSheetId="2" hidden="1">'Y Sum'!$E$10</definedName>
    <definedName name="QB_ROW_339340" localSheetId="10" hidden="1">'YoY Comp'!$E$51</definedName>
    <definedName name="QB_ROW_340250" localSheetId="9" hidden="1">'2025'!$F$57</definedName>
    <definedName name="QB_ROW_340250" localSheetId="1" hidden="1">'M Dtl'!$F$43</definedName>
    <definedName name="QB_ROW_340250" localSheetId="3" hidden="1">'Y Dtl'!$F$47</definedName>
    <definedName name="QB_ROW_340250" localSheetId="10" hidden="1">'YoY Comp'!$F$49</definedName>
    <definedName name="QB_ROW_34040" localSheetId="9" hidden="1">'2025'!$E$53</definedName>
    <definedName name="QB_ROW_34040" localSheetId="1" hidden="1">'M Dtl'!$E$39</definedName>
    <definedName name="QB_ROW_34040" localSheetId="3" hidden="1">'Y Dtl'!$E$43</definedName>
    <definedName name="QB_ROW_34040" localSheetId="10" hidden="1">'YoY Comp'!$E$45</definedName>
    <definedName name="QB_ROW_341250" localSheetId="9" hidden="1">'2025'!$F$178</definedName>
    <definedName name="QB_ROW_341250" localSheetId="10" hidden="1">'YoY Comp'!$F$145</definedName>
    <definedName name="QB_ROW_343250" localSheetId="9" hidden="1">'2025'!$F$60</definedName>
    <definedName name="QB_ROW_343250" localSheetId="1" hidden="1">'M Dtl'!$F$44</definedName>
    <definedName name="QB_ROW_343250" localSheetId="3" hidden="1">'Y Dtl'!$F$48</definedName>
    <definedName name="QB_ROW_343250" localSheetId="10" hidden="1">'YoY Comp'!$F$50</definedName>
    <definedName name="QB_ROW_34340" localSheetId="12" hidden="1">'2015 on'!$E$9</definedName>
    <definedName name="QB_ROW_34340" localSheetId="9" hidden="1">'2025'!$E$55</definedName>
    <definedName name="QB_ROW_34340" localSheetId="1" hidden="1">'M Dtl'!$E$41</definedName>
    <definedName name="QB_ROW_34340" localSheetId="0" hidden="1">'M Sum'!$E$9</definedName>
    <definedName name="QB_ROW_34340" localSheetId="4" hidden="1">SNAP!$E$10</definedName>
    <definedName name="QB_ROW_34340" localSheetId="3" hidden="1">'Y Dtl'!$E$45</definedName>
    <definedName name="QB_ROW_34340" localSheetId="2" hidden="1">'Y Sum'!$E$9</definedName>
    <definedName name="QB_ROW_34340" localSheetId="10" hidden="1">'YoY Comp'!$E$47</definedName>
    <definedName name="QB_ROW_344270" localSheetId="9" hidden="1">'2025'!$H$46</definedName>
    <definedName name="QB_ROW_344270" localSheetId="1" hidden="1">'M Dtl'!$H$35</definedName>
    <definedName name="QB_ROW_344270" localSheetId="3" hidden="1">'Y Dtl'!$H$39</definedName>
    <definedName name="QB_ROW_344270" localSheetId="10" hidden="1">'YoY Comp'!$H$41</definedName>
    <definedName name="QB_ROW_349260" localSheetId="9" hidden="1">'2025'!$G$99</definedName>
    <definedName name="QB_ROW_349260" localSheetId="1" hidden="1">'M Dtl'!$G$70</definedName>
    <definedName name="QB_ROW_349260" localSheetId="3" hidden="1">'Y Dtl'!$G$75</definedName>
    <definedName name="QB_ROW_349260" localSheetId="10" hidden="1">'YoY Comp'!$G$77</definedName>
    <definedName name="QB_ROW_350260" localSheetId="9" hidden="1">'2025'!$G$95</definedName>
    <definedName name="QB_ROW_350260" localSheetId="1" hidden="1">'M Dtl'!$G$66</definedName>
    <definedName name="QB_ROW_350260" localSheetId="3" hidden="1">'Y Dtl'!$G$71</definedName>
    <definedName name="QB_ROW_350260" localSheetId="10" hidden="1">'YoY Comp'!$G$73</definedName>
    <definedName name="QB_ROW_35040" localSheetId="9" hidden="1">'2025'!$E$65</definedName>
    <definedName name="QB_ROW_35040" localSheetId="3" hidden="1">'Y Dtl'!$E$50</definedName>
    <definedName name="QB_ROW_35040" localSheetId="10" hidden="1">'YoY Comp'!$E$52</definedName>
    <definedName name="QB_ROW_351260" localSheetId="9" hidden="1">'2025'!$G$77</definedName>
    <definedName name="QB_ROW_351260" localSheetId="1" hidden="1">'M Dtl'!$G$51</definedName>
    <definedName name="QB_ROW_351260" localSheetId="3" hidden="1">'Y Dtl'!$G$58</definedName>
    <definedName name="QB_ROW_351260" localSheetId="10" hidden="1">'YoY Comp'!$G$60</definedName>
    <definedName name="QB_ROW_352260" localSheetId="9" hidden="1">'2025'!$G$80</definedName>
    <definedName name="QB_ROW_352260" localSheetId="1" hidden="1">'M Dtl'!$G$54</definedName>
    <definedName name="QB_ROW_352260" localSheetId="3" hidden="1">'Y Dtl'!$G$61</definedName>
    <definedName name="QB_ROW_352260" localSheetId="10" hidden="1">'YoY Comp'!$G$63</definedName>
    <definedName name="QB_ROW_353260" localSheetId="9" hidden="1">'2025'!$G$81</definedName>
    <definedName name="QB_ROW_353260" localSheetId="1" hidden="1">'M Dtl'!$G$55</definedName>
    <definedName name="QB_ROW_35340" localSheetId="12" hidden="1">'2015 on'!$E$12</definedName>
    <definedName name="QB_ROW_35340" localSheetId="9" hidden="1">'2025'!$E$67</definedName>
    <definedName name="QB_ROW_35340" localSheetId="0" hidden="1">'M Sum'!$E$11</definedName>
    <definedName name="QB_ROW_35340" localSheetId="4" hidden="1">SNAP!$E$12</definedName>
    <definedName name="QB_ROW_35340" localSheetId="3" hidden="1">'Y Dtl'!$E$52</definedName>
    <definedName name="QB_ROW_35340" localSheetId="2" hidden="1">'Y Sum'!$E$11</definedName>
    <definedName name="QB_ROW_35340" localSheetId="10" hidden="1">'YoY Comp'!$E$54</definedName>
    <definedName name="QB_ROW_354260" localSheetId="9" hidden="1">'2025'!$G$82</definedName>
    <definedName name="QB_ROW_354260" localSheetId="1" hidden="1">'M Dtl'!$G$56</definedName>
    <definedName name="QB_ROW_354260" localSheetId="3" hidden="1">'Y Dtl'!$G$62</definedName>
    <definedName name="QB_ROW_354260" localSheetId="10" hidden="1">'YoY Comp'!$G$64</definedName>
    <definedName name="QB_ROW_355260" localSheetId="9" hidden="1">'2025'!$G$83</definedName>
    <definedName name="QB_ROW_355260" localSheetId="1" hidden="1">'M Dtl'!$G$57</definedName>
    <definedName name="QB_ROW_356260" localSheetId="9" hidden="1">'2025'!$G$78</definedName>
    <definedName name="QB_ROW_356260" localSheetId="1" hidden="1">'M Dtl'!$G$52</definedName>
    <definedName name="QB_ROW_356260" localSheetId="3" hidden="1">'Y Dtl'!$G$59</definedName>
    <definedName name="QB_ROW_356260" localSheetId="10" hidden="1">'YoY Comp'!$G$61</definedName>
    <definedName name="QB_ROW_357260" localSheetId="9" hidden="1">'2025'!$G$85</definedName>
    <definedName name="QB_ROW_357260" localSheetId="1" hidden="1">'M Dtl'!$G$59</definedName>
    <definedName name="QB_ROW_357260" localSheetId="3" hidden="1">'Y Dtl'!$G$64</definedName>
    <definedName name="QB_ROW_357260" localSheetId="10" hidden="1">'YoY Comp'!$G$66</definedName>
    <definedName name="QB_ROW_360260" localSheetId="9" hidden="1">'2025'!$G$86</definedName>
    <definedName name="QB_ROW_360260" localSheetId="1" hidden="1">'M Dtl'!$G$60</definedName>
    <definedName name="QB_ROW_36050" localSheetId="9" hidden="1">'2025'!$F$91</definedName>
    <definedName name="QB_ROW_36050" localSheetId="1" hidden="1">'M Dtl'!$F$64</definedName>
    <definedName name="QB_ROW_36050" localSheetId="3" hidden="1">'Y Dtl'!$F$69</definedName>
    <definedName name="QB_ROW_36050" localSheetId="10" hidden="1">'YoY Comp'!$F$71</definedName>
    <definedName name="QB_ROW_361270" localSheetId="9" hidden="1">'2025'!$H$117</definedName>
    <definedName name="QB_ROW_361270" localSheetId="1" hidden="1">'M Dtl'!$H$82</definedName>
    <definedName name="QB_ROW_361270" localSheetId="3" hidden="1">'Y Dtl'!$H$90</definedName>
    <definedName name="QB_ROW_361270" localSheetId="10" hidden="1">'YoY Comp'!$H$92</definedName>
    <definedName name="QB_ROW_362270" localSheetId="9" hidden="1">'2025'!$H$118</definedName>
    <definedName name="QB_ROW_362270" localSheetId="1" hidden="1">'M Dtl'!$H$83</definedName>
    <definedName name="QB_ROW_362270" localSheetId="3" hidden="1">'Y Dtl'!$H$91</definedName>
    <definedName name="QB_ROW_362270" localSheetId="10" hidden="1">'YoY Comp'!$H$93</definedName>
    <definedName name="QB_ROW_363270" localSheetId="9" hidden="1">'2025'!$H$119</definedName>
    <definedName name="QB_ROW_363270" localSheetId="1" hidden="1">'M Dtl'!$H$84</definedName>
    <definedName name="QB_ROW_363270" localSheetId="3" hidden="1">'Y Dtl'!$H$92</definedName>
    <definedName name="QB_ROW_363270" localSheetId="10" hidden="1">'YoY Comp'!$H$94</definedName>
    <definedName name="QB_ROW_36350" localSheetId="9" hidden="1">'2025'!$F$96</definedName>
    <definedName name="QB_ROW_36350" localSheetId="1" hidden="1">'M Dtl'!$F$67</definedName>
    <definedName name="QB_ROW_36350" localSheetId="3" hidden="1">'Y Dtl'!$F$72</definedName>
    <definedName name="QB_ROW_36350" localSheetId="10" hidden="1">'YoY Comp'!$F$74</definedName>
    <definedName name="QB_ROW_364270" localSheetId="9" hidden="1">'2025'!$H$120</definedName>
    <definedName name="QB_ROW_364270" localSheetId="1" hidden="1">'M Dtl'!$H$85</definedName>
    <definedName name="QB_ROW_364270" localSheetId="3" hidden="1">'Y Dtl'!$H$93</definedName>
    <definedName name="QB_ROW_364270" localSheetId="10" hidden="1">'YoY Comp'!$H$95</definedName>
    <definedName name="QB_ROW_368260" localSheetId="9" hidden="1">'2025'!$G$79</definedName>
    <definedName name="QB_ROW_368260" localSheetId="1" hidden="1">'M Dtl'!$G$53</definedName>
    <definedName name="QB_ROW_368260" localSheetId="3" hidden="1">'Y Dtl'!$G$60</definedName>
    <definedName name="QB_ROW_368260" localSheetId="10" hidden="1">'YoY Comp'!$G$62</definedName>
    <definedName name="QB_ROW_37040" localSheetId="9" hidden="1">'2025'!$E$154</definedName>
    <definedName name="QB_ROW_37040" localSheetId="11" hidden="1">Installation!$E$28</definedName>
    <definedName name="QB_ROW_37040" localSheetId="1" hidden="1">'M Dtl'!$E$112</definedName>
    <definedName name="QB_ROW_37040" localSheetId="3" hidden="1">'Y Dtl'!$E$121</definedName>
    <definedName name="QB_ROW_37040" localSheetId="10" hidden="1">'YoY Comp'!$E$126</definedName>
    <definedName name="QB_ROW_37340" localSheetId="12" hidden="1">'2015 on'!$E$27</definedName>
    <definedName name="QB_ROW_37340" localSheetId="9" hidden="1">'2025'!$E$166</definedName>
    <definedName name="QB_ROW_37340" localSheetId="11" hidden="1">Installation!$E$34</definedName>
    <definedName name="QB_ROW_37340" localSheetId="1" hidden="1">'M Dtl'!$E$117</definedName>
    <definedName name="QB_ROW_37340" localSheetId="0" hidden="1">'M Sum'!$E$21</definedName>
    <definedName name="QB_ROW_37340" localSheetId="4" hidden="1">SNAP!$E$27</definedName>
    <definedName name="QB_ROW_37340" localSheetId="3" hidden="1">'Y Dtl'!$E$126</definedName>
    <definedName name="QB_ROW_37340" localSheetId="2" hidden="1">'Y Sum'!$E$21</definedName>
    <definedName name="QB_ROW_37340" localSheetId="10" hidden="1">'YoY Comp'!$E$134</definedName>
    <definedName name="QB_ROW_379250" localSheetId="9" hidden="1">'2025'!$F$140</definedName>
    <definedName name="QB_ROW_380260" localSheetId="9" hidden="1">'2025'!$G$146</definedName>
    <definedName name="QB_ROW_380260" localSheetId="1" hidden="1">'M Dtl'!$G$105</definedName>
    <definedName name="QB_ROW_380260" localSheetId="3" hidden="1">'Y Dtl'!$G$113</definedName>
    <definedName name="QB_ROW_380260" localSheetId="10" hidden="1">'YoY Comp'!$G$118</definedName>
    <definedName name="QB_ROW_382050" localSheetId="9" hidden="1">'2025'!$F$76</definedName>
    <definedName name="QB_ROW_382050" localSheetId="1" hidden="1">'M Dtl'!$F$50</definedName>
    <definedName name="QB_ROW_382050" localSheetId="3" hidden="1">'Y Dtl'!$F$57</definedName>
    <definedName name="QB_ROW_382050" localSheetId="10" hidden="1">'YoY Comp'!$F$59</definedName>
    <definedName name="QB_ROW_382350" localSheetId="9" hidden="1">'2025'!$F$87</definedName>
    <definedName name="QB_ROW_382350" localSheetId="1" hidden="1">'M Dtl'!$F$61</definedName>
    <definedName name="QB_ROW_382350" localSheetId="3" hidden="1">'Y Dtl'!$F$65</definedName>
    <definedName name="QB_ROW_382350" localSheetId="10" hidden="1">'YoY Comp'!$F$67</definedName>
    <definedName name="QB_ROW_38240" localSheetId="12" hidden="1">'2015 on'!$E$30</definedName>
    <definedName name="QB_ROW_38240" localSheetId="4" hidden="1">SNAP!$E$29</definedName>
    <definedName name="QB_ROW_383250" localSheetId="9" hidden="1">'2025'!$F$59</definedName>
    <definedName name="QB_ROW_384270" localSheetId="9" hidden="1">'2025'!$H$41</definedName>
    <definedName name="QB_ROW_384270" localSheetId="11" hidden="1">Installation!$H$17</definedName>
    <definedName name="QB_ROW_385270" localSheetId="9" hidden="1">'2025'!$H$34</definedName>
    <definedName name="QB_ROW_385270" localSheetId="3" hidden="1">'Y Dtl'!$H$33</definedName>
    <definedName name="QB_ROW_385270" localSheetId="10" hidden="1">'YoY Comp'!$H$35</definedName>
    <definedName name="QB_ROW_386260" localSheetId="9" hidden="1">'2025'!$G$84</definedName>
    <definedName name="QB_ROW_386260" localSheetId="1" hidden="1">'M Dtl'!$G$58</definedName>
    <definedName name="QB_ROW_386260" localSheetId="3" hidden="1">'Y Dtl'!$G$63</definedName>
    <definedName name="QB_ROW_386260" localSheetId="10" hidden="1">'YoY Comp'!$G$65</definedName>
    <definedName name="QB_ROW_39250" localSheetId="9" hidden="1">'2025'!$F$110</definedName>
    <definedName name="QB_ROW_39250" localSheetId="3" hidden="1">'Y Dtl'!$F$83</definedName>
    <definedName name="QB_ROW_39250" localSheetId="10" hidden="1">'YoY Comp'!$F$85</definedName>
    <definedName name="QB_ROW_40240" localSheetId="12" hidden="1">'2015 on'!$E$28</definedName>
    <definedName name="QB_ROW_40240" localSheetId="9" hidden="1">'2025'!$E$167</definedName>
    <definedName name="QB_ROW_414260" localSheetId="9" hidden="1">'2025'!$G$100</definedName>
    <definedName name="QB_ROW_414260" localSheetId="1" hidden="1">'M Dtl'!$G$71</definedName>
    <definedName name="QB_ROW_414260" localSheetId="3" hidden="1">'Y Dtl'!$G$76</definedName>
    <definedName name="QB_ROW_414260" localSheetId="10" hidden="1">'YoY Comp'!$G$78</definedName>
    <definedName name="QB_ROW_415050" localSheetId="9" hidden="1">'2025'!$F$133</definedName>
    <definedName name="QB_ROW_415050" localSheetId="1" hidden="1">'M Dtl'!$F$97</definedName>
    <definedName name="QB_ROW_415050" localSheetId="3" hidden="1">'Y Dtl'!$F$105</definedName>
    <definedName name="QB_ROW_415050" localSheetId="10" hidden="1">'YoY Comp'!$F$107</definedName>
    <definedName name="QB_ROW_415350" localSheetId="9" hidden="1">'2025'!$F$136</definedName>
    <definedName name="QB_ROW_415350" localSheetId="1" hidden="1">'M Dtl'!$F$99</definedName>
    <definedName name="QB_ROW_415350" localSheetId="3" hidden="1">'Y Dtl'!$F$107</definedName>
    <definedName name="QB_ROW_415350" localSheetId="10" hidden="1">'YoY Comp'!$F$109</definedName>
    <definedName name="QB_ROW_416260" localSheetId="9" hidden="1">'2025'!$G$135</definedName>
    <definedName name="QB_ROW_417250" localSheetId="9" hidden="1">'2025'!$F$58</definedName>
    <definedName name="QB_ROW_47340" localSheetId="12" hidden="1">'2015 on'!$E$22</definedName>
    <definedName name="QB_ROW_47340" localSheetId="4" hidden="1">SNAP!$E$22</definedName>
    <definedName name="QB_ROW_48250" localSheetId="9" hidden="1">'2025'!$F$180</definedName>
    <definedName name="QB_ROW_48250" localSheetId="3" hidden="1">'Y Dtl'!$F$133</definedName>
    <definedName name="QB_ROW_48250" localSheetId="10" hidden="1">'YoY Comp'!$F$147</definedName>
    <definedName name="QB_ROW_49250" localSheetId="9" hidden="1">'2025'!$F$106</definedName>
    <definedName name="QB_ROW_49250" localSheetId="1" hidden="1">'M Dtl'!$F$76</definedName>
    <definedName name="QB_ROW_49250" localSheetId="3" hidden="1">'Y Dtl'!$F$81</definedName>
    <definedName name="QB_ROW_49250" localSheetId="10" hidden="1">'YoY Comp'!$F$83</definedName>
    <definedName name="QB_ROW_50250" localSheetId="9" hidden="1">'2025'!$F$107</definedName>
    <definedName name="QB_ROW_5250" localSheetId="9" hidden="1">'2025'!$F$72</definedName>
    <definedName name="QB_ROW_5250" localSheetId="11" hidden="1">Installation!$F$26</definedName>
    <definedName name="QB_ROW_53040" localSheetId="9" hidden="1">'2025'!$E$168</definedName>
    <definedName name="QB_ROW_53040" localSheetId="10" hidden="1">'YoY Comp'!$E$135</definedName>
    <definedName name="QB_ROW_53340" localSheetId="12" hidden="1">'2015 on'!$E$29</definedName>
    <definedName name="QB_ROW_53340" localSheetId="9" hidden="1">'2025'!$E$170</definedName>
    <definedName name="QB_ROW_53340" localSheetId="4" hidden="1">SNAP!$E$28</definedName>
    <definedName name="QB_ROW_53340" localSheetId="10" hidden="1">'YoY Comp'!$E$137</definedName>
    <definedName name="QB_ROW_54040" localSheetId="9" hidden="1">'2025'!$E$126</definedName>
    <definedName name="QB_ROW_54040" localSheetId="1" hidden="1">'M Dtl'!$E$90</definedName>
    <definedName name="QB_ROW_54040" localSheetId="3" hidden="1">'Y Dtl'!$E$98</definedName>
    <definedName name="QB_ROW_54040" localSheetId="10" hidden="1">'YoY Comp'!$E$100</definedName>
    <definedName name="QB_ROW_54340" localSheetId="12" hidden="1">'2015 on'!$E$24</definedName>
    <definedName name="QB_ROW_54340" localSheetId="9" hidden="1">'2025'!$E$137</definedName>
    <definedName name="QB_ROW_54340" localSheetId="1" hidden="1">'M Dtl'!$E$100</definedName>
    <definedName name="QB_ROW_54340" localSheetId="0" hidden="1">'M Sum'!$E$18</definedName>
    <definedName name="QB_ROW_54340" localSheetId="4" hidden="1">SNAP!$E$24</definedName>
    <definedName name="QB_ROW_54340" localSheetId="3" hidden="1">'Y Dtl'!$E$108</definedName>
    <definedName name="QB_ROW_54340" localSheetId="2" hidden="1">'Y Sum'!$E$18</definedName>
    <definedName name="QB_ROW_54340" localSheetId="10" hidden="1">'YoY Comp'!$E$110</definedName>
    <definedName name="QB_ROW_55050" localSheetId="9" hidden="1">'2025'!$F$162</definedName>
    <definedName name="QB_ROW_55050" localSheetId="10" hidden="1">'YoY Comp'!$F$131</definedName>
    <definedName name="QB_ROW_55350" localSheetId="9" hidden="1">'2025'!$F$165</definedName>
    <definedName name="QB_ROW_55350" localSheetId="10" hidden="1">'YoY Comp'!$F$133</definedName>
    <definedName name="QB_ROW_57050" localSheetId="9" hidden="1">'2025'!$F$115</definedName>
    <definedName name="QB_ROW_57050" localSheetId="1" hidden="1">'M Dtl'!$F$80</definedName>
    <definedName name="QB_ROW_57050" localSheetId="3" hidden="1">'Y Dtl'!$F$88</definedName>
    <definedName name="QB_ROW_57050" localSheetId="10" hidden="1">'YoY Comp'!$F$90</definedName>
    <definedName name="QB_ROW_57350" localSheetId="9" hidden="1">'2025'!$F$123</definedName>
    <definedName name="QB_ROW_57350" localSheetId="1" hidden="1">'M Dtl'!$F$87</definedName>
    <definedName name="QB_ROW_57350" localSheetId="3" hidden="1">'Y Dtl'!$F$95</definedName>
    <definedName name="QB_ROW_57350" localSheetId="10" hidden="1">'YoY Comp'!$F$97</definedName>
    <definedName name="QB_ROW_59250" localSheetId="9" hidden="1">'2025'!$F$108</definedName>
    <definedName name="QB_ROW_59250" localSheetId="3" hidden="1">'Y Dtl'!$F$82</definedName>
    <definedName name="QB_ROW_59250" localSheetId="10" hidden="1">'YoY Comp'!$F$84</definedName>
    <definedName name="QB_ROW_60050" localSheetId="9" hidden="1">'2025'!$F$97</definedName>
    <definedName name="QB_ROW_60050" localSheetId="1" hidden="1">'M Dtl'!$F$68</definedName>
    <definedName name="QB_ROW_60050" localSheetId="3" hidden="1">'Y Dtl'!$F$73</definedName>
    <definedName name="QB_ROW_60050" localSheetId="10" hidden="1">'YoY Comp'!$F$75</definedName>
    <definedName name="QB_ROW_60350" localSheetId="9" hidden="1">'2025'!$F$102</definedName>
    <definedName name="QB_ROW_60350" localSheetId="1" hidden="1">'M Dtl'!$F$73</definedName>
    <definedName name="QB_ROW_60350" localSheetId="3" hidden="1">'Y Dtl'!$F$78</definedName>
    <definedName name="QB_ROW_60350" localSheetId="10" hidden="1">'YoY Comp'!$F$80</definedName>
    <definedName name="QB_ROW_6040" localSheetId="9" hidden="1">'2025'!$E$71</definedName>
    <definedName name="QB_ROW_6040" localSheetId="11" hidden="1">Installation!$E$25</definedName>
    <definedName name="QB_ROW_61250" localSheetId="9" hidden="1">'2025'!$F$177</definedName>
    <definedName name="QB_ROW_61250" localSheetId="10" hidden="1">'YoY Comp'!$F$144</definedName>
    <definedName name="QB_ROW_62260" localSheetId="9" hidden="1">'2025'!$G$142</definedName>
    <definedName name="QB_ROW_62260" localSheetId="10" hidden="1">'YoY Comp'!$G$114</definedName>
    <definedName name="QB_ROW_63250" localSheetId="9" hidden="1">'2025'!$F$161</definedName>
    <definedName name="QB_ROW_63250" localSheetId="1" hidden="1">'M Dtl'!$F$116</definedName>
    <definedName name="QB_ROW_63250" localSheetId="3" hidden="1">'Y Dtl'!$F$125</definedName>
    <definedName name="QB_ROW_63250" localSheetId="10" hidden="1">'YoY Comp'!$F$130</definedName>
    <definedName name="QB_ROW_6340" localSheetId="12" hidden="1">'2015 on'!$E$19</definedName>
    <definedName name="QB_ROW_6340" localSheetId="9" hidden="1">'2025'!$E$74</definedName>
    <definedName name="QB_ROW_6340" localSheetId="11" hidden="1">Installation!$E$27</definedName>
    <definedName name="QB_ROW_6340" localSheetId="4" hidden="1">SNAP!$E$19</definedName>
    <definedName name="QB_ROW_72270" localSheetId="9" hidden="1">'2025'!$H$22</definedName>
    <definedName name="QB_ROW_72270" localSheetId="1" hidden="1">'M Dtl'!$H$21</definedName>
    <definedName name="QB_ROW_72270" localSheetId="3" hidden="1">'Y Dtl'!$H$21</definedName>
    <definedName name="QB_ROW_72270" localSheetId="10" hidden="1">'YoY Comp'!$H$22</definedName>
    <definedName name="QB_ROW_73270" localSheetId="9" hidden="1">'2025'!$H$23</definedName>
    <definedName name="QB_ROW_73270" localSheetId="3" hidden="1">'Y Dtl'!$H$23</definedName>
    <definedName name="QB_ROW_73270" localSheetId="10" hidden="1">'YoY Comp'!$H$24</definedName>
    <definedName name="QB_ROW_74270" localSheetId="3" hidden="1">'Y Dtl'!$H$22</definedName>
    <definedName name="QB_ROW_74270" localSheetId="10" hidden="1">'YoY Comp'!$H$23</definedName>
    <definedName name="QB_ROW_76280" localSheetId="9" hidden="1">'2025'!$I$20</definedName>
    <definedName name="QB_ROW_76280" localSheetId="1" hidden="1">'M Dtl'!$I$19</definedName>
    <definedName name="QB_ROW_76280" localSheetId="3" hidden="1">'Y Dtl'!$I$19</definedName>
    <definedName name="QB_ROW_76280" localSheetId="10" hidden="1">'YoY Comp'!$I$20</definedName>
    <definedName name="QB_ROW_77210" localSheetId="6" hidden="1">Receivables!$B$11</definedName>
    <definedName name="QB_ROW_77270" localSheetId="9" hidden="1">'2025'!$H$26</definedName>
    <definedName name="QB_ROW_77270" localSheetId="1" hidden="1">'M Dtl'!$H$24</definedName>
    <definedName name="QB_ROW_77270" localSheetId="3" hidden="1">'Y Dtl'!$H$26</definedName>
    <definedName name="QB_ROW_77270" localSheetId="10" hidden="1">'YoY Comp'!$H$27</definedName>
    <definedName name="QB_ROW_780210" localSheetId="6" hidden="1">Receivables!$B$7</definedName>
    <definedName name="QB_ROW_78070" localSheetId="9" hidden="1">'2025'!$H$28</definedName>
    <definedName name="QB_ROW_78070" localSheetId="1" hidden="1">'M Dtl'!$H$26</definedName>
    <definedName name="QB_ROW_78070" localSheetId="3" hidden="1">'Y Dtl'!$H$28</definedName>
    <definedName name="QB_ROW_78070" localSheetId="10" hidden="1">'YoY Comp'!$H$29</definedName>
    <definedName name="QB_ROW_78370" localSheetId="9" hidden="1">'2025'!$H$31</definedName>
    <definedName name="QB_ROW_78370" localSheetId="1" hidden="1">'M Dtl'!$H$28</definedName>
    <definedName name="QB_ROW_78370" localSheetId="3" hidden="1">'Y Dtl'!$H$31</definedName>
    <definedName name="QB_ROW_78370" localSheetId="10" hidden="1">'YoY Comp'!$H$32</definedName>
    <definedName name="QB_ROW_79270" localSheetId="9" hidden="1">'2025'!$H$33</definedName>
    <definedName name="QB_ROW_79270" localSheetId="10" hidden="1">'YoY Comp'!$H$34</definedName>
    <definedName name="QB_ROW_80260" localSheetId="9" hidden="1">'2025'!$G$94</definedName>
    <definedName name="QB_ROW_81260" localSheetId="9" hidden="1">'2025'!$G$93</definedName>
    <definedName name="QB_ROW_81260" localSheetId="1" hidden="1">'M Dtl'!$G$65</definedName>
    <definedName name="QB_ROW_81260" localSheetId="3" hidden="1">'Y Dtl'!$G$70</definedName>
    <definedName name="QB_ROW_81260" localSheetId="10" hidden="1">'YoY Comp'!$G$72</definedName>
    <definedName name="QB_ROW_86250" localSheetId="9" hidden="1">'2025'!$F$150</definedName>
    <definedName name="QB_ROW_86250" localSheetId="1" hidden="1">'M Dtl'!$F$109</definedName>
    <definedName name="QB_ROW_86250" localSheetId="3" hidden="1">'Y Dtl'!$F$117</definedName>
    <definedName name="QB_ROW_86250" localSheetId="10" hidden="1">'YoY Comp'!$F$122</definedName>
    <definedName name="QB_ROW_86321" localSheetId="12" hidden="1">'2015 on'!$C$17</definedName>
    <definedName name="QB_ROW_86321" localSheetId="9" hidden="1">'2025'!$C$69</definedName>
    <definedName name="QB_ROW_86321" localSheetId="11" hidden="1">Installation!$C$23</definedName>
    <definedName name="QB_ROW_86321" localSheetId="1" hidden="1">'M Dtl'!$C$47</definedName>
    <definedName name="QB_ROW_86321" localSheetId="0" hidden="1">'M Sum'!$C$13</definedName>
    <definedName name="QB_ROW_86321" localSheetId="4" hidden="1">SNAP!$C$17</definedName>
    <definedName name="QB_ROW_86321" localSheetId="3" hidden="1">'Y Dtl'!$C$54</definedName>
    <definedName name="QB_ROW_86321" localSheetId="2" hidden="1">'Y Sum'!$C$13</definedName>
    <definedName name="QB_ROW_86321" localSheetId="10" hidden="1">'YoY Comp'!$C$56</definedName>
    <definedName name="QB_ROW_87031" localSheetId="12" hidden="1">'2015 on'!$D$14</definedName>
    <definedName name="QB_ROW_87031" localSheetId="4" hidden="1">SNAP!$D$14</definedName>
    <definedName name="QB_ROW_87250" localSheetId="9" hidden="1">'2025'!$F$151</definedName>
    <definedName name="QB_ROW_87250" localSheetId="1" hidden="1">'M Dtl'!$F$110</definedName>
    <definedName name="QB_ROW_87250" localSheetId="3" hidden="1">'Y Dtl'!$F$118</definedName>
    <definedName name="QB_ROW_87250" localSheetId="10" hidden="1">'YoY Comp'!$F$123</definedName>
    <definedName name="QB_ROW_87331" localSheetId="12" hidden="1">'2015 on'!$D$16</definedName>
    <definedName name="QB_ROW_87331" localSheetId="4" hidden="1">SNAP!$D$16</definedName>
    <definedName name="QB_ROW_88250" localSheetId="9" hidden="1">'2025'!$F$152</definedName>
    <definedName name="QB_ROW_88250" localSheetId="3" hidden="1">'Y Dtl'!$F$119</definedName>
    <definedName name="QB_ROW_88250" localSheetId="10" hidden="1">'YoY Comp'!$F$124</definedName>
    <definedName name="QB_ROW_91050" localSheetId="9" hidden="1">'2025'!$F$155</definedName>
    <definedName name="QB_ROW_91050" localSheetId="11" hidden="1">Installation!$F$29</definedName>
    <definedName name="QB_ROW_91050" localSheetId="1" hidden="1">'M Dtl'!$F$113</definedName>
    <definedName name="QB_ROW_91050" localSheetId="3" hidden="1">'Y Dtl'!$F$122</definedName>
    <definedName name="QB_ROW_91050" localSheetId="10" hidden="1">'YoY Comp'!$F$127</definedName>
    <definedName name="QB_ROW_91350" localSheetId="9" hidden="1">'2025'!$F$160</definedName>
    <definedName name="QB_ROW_91350" localSheetId="11" hidden="1">Installation!$F$33</definedName>
    <definedName name="QB_ROW_91350" localSheetId="1" hidden="1">'M Dtl'!$F$115</definedName>
    <definedName name="QB_ROW_91350" localSheetId="3" hidden="1">'Y Dtl'!$F$124</definedName>
    <definedName name="QB_ROW_91350" localSheetId="10" hidden="1">'YoY Comp'!$F$129</definedName>
    <definedName name="QB_ROW_9210" localSheetId="6" hidden="1">Receivables!$B$5</definedName>
    <definedName name="QB_ROW_9250" localSheetId="9" hidden="1">'2025'!$F$88</definedName>
    <definedName name="QB_ROW_9250" localSheetId="3" hidden="1">'Y Dtl'!$F$66</definedName>
    <definedName name="QB_ROW_9250" localSheetId="10" hidden="1">'YoY Comp'!$F$68</definedName>
    <definedName name="QB_ROW_932210" localSheetId="6" hidden="1">Receivables!$B$8</definedName>
    <definedName name="QB_ROW_93260" localSheetId="9" hidden="1">'2025'!$G$134</definedName>
    <definedName name="QB_ROW_93260" localSheetId="1" hidden="1">'M Dtl'!$G$98</definedName>
    <definedName name="QB_ROW_93260" localSheetId="3" hidden="1">'Y Dtl'!$G$106</definedName>
    <definedName name="QB_ROW_93260" localSheetId="10" hidden="1">'YoY Comp'!$G$108</definedName>
    <definedName name="QB_ROW_94250" localSheetId="9" hidden="1">'2025'!$F$139</definedName>
    <definedName name="QB_ROW_94250" localSheetId="1" hidden="1">'M Dtl'!$F$102</definedName>
    <definedName name="QB_ROW_94250" localSheetId="3" hidden="1">'Y Dtl'!$F$110</definedName>
    <definedName name="QB_ROW_94250" localSheetId="10" hidden="1">'YoY Comp'!$F$112</definedName>
    <definedName name="QB_ROW_98050" localSheetId="9" hidden="1">'2025'!$F$141</definedName>
    <definedName name="QB_ROW_98050" localSheetId="10" hidden="1">'YoY Comp'!$F$113</definedName>
    <definedName name="QB_ROW_98350" localSheetId="9" hidden="1">'2025'!$F$143</definedName>
    <definedName name="QB_ROW_98350" localSheetId="10" hidden="1">'YoY Comp'!$F$115</definedName>
    <definedName name="QB_ROW_99060" localSheetId="9" hidden="1">'2025'!$G$25</definedName>
    <definedName name="QB_ROW_99060" localSheetId="1" hidden="1">'M Dtl'!$G$23</definedName>
    <definedName name="QB_ROW_99060" localSheetId="3" hidden="1">'Y Dtl'!$G$25</definedName>
    <definedName name="QB_ROW_99060" localSheetId="10" hidden="1">'YoY Comp'!$G$26</definedName>
    <definedName name="QB_ROW_99360" localSheetId="9" hidden="1">'2025'!$G$35</definedName>
    <definedName name="QB_ROW_99360" localSheetId="1" hidden="1">'M Dtl'!$G$30</definedName>
    <definedName name="QB_ROW_99360" localSheetId="3" hidden="1">'Y Dtl'!$G$34</definedName>
    <definedName name="QB_ROW_99360" localSheetId="10" hidden="1">'YoY Comp'!$G$36</definedName>
    <definedName name="QB_SUBTITLE_3" localSheetId="12" hidden="1">'2015 on'!$A$3</definedName>
    <definedName name="QB_SUBTITLE_3" localSheetId="9" hidden="1">'2025'!$A$3</definedName>
    <definedName name="QB_SUBTITLE_3" localSheetId="11" hidden="1">Installation!$A$3</definedName>
    <definedName name="QB_SUBTITLE_3" localSheetId="1" hidden="1">'M Dtl'!$A$3</definedName>
    <definedName name="QB_SUBTITLE_3" localSheetId="0" hidden="1">'M Sum'!$A$3</definedName>
    <definedName name="QB_SUBTITLE_3" localSheetId="6" hidden="1">Receivables!$A$3</definedName>
    <definedName name="QB_SUBTITLE_3" localSheetId="4" hidden="1">SNAP!$A$3</definedName>
    <definedName name="QB_SUBTITLE_3" localSheetId="3" hidden="1">'Y Dtl'!$A$3</definedName>
    <definedName name="QB_SUBTITLE_3" localSheetId="2" hidden="1">'Y Sum'!$A$3</definedName>
    <definedName name="QB_SUBTITLE_3" localSheetId="10" hidden="1">'YoY Comp'!$A$3</definedName>
    <definedName name="QB_TITLE_2" localSheetId="12" hidden="1">'2015 on'!$A$2</definedName>
    <definedName name="QB_TITLE_2" localSheetId="9" hidden="1">'2025'!$A$2</definedName>
    <definedName name="QB_TITLE_2" localSheetId="11" hidden="1">Installation!$A$2</definedName>
    <definedName name="QB_TITLE_2" localSheetId="1" hidden="1">'M Dtl'!$A$2</definedName>
    <definedName name="QB_TITLE_2" localSheetId="0" hidden="1">'M Sum'!$A$2</definedName>
    <definedName name="QB_TITLE_2" localSheetId="6" hidden="1">Receivables!$A$2</definedName>
    <definedName name="QB_TITLE_2" localSheetId="4" hidden="1">SNAP!$A$2</definedName>
    <definedName name="QB_TITLE_2" localSheetId="3" hidden="1">'Y Dtl'!$A$2</definedName>
    <definedName name="QB_TITLE_2" localSheetId="2" hidden="1">'Y Sum'!$A$2</definedName>
    <definedName name="QB_TITLE_2" localSheetId="10" hidden="1">'YoY Comp'!$A$2</definedName>
    <definedName name="QBCANSUPPORTUPDATE" localSheetId="12">TRUE</definedName>
    <definedName name="QBCANSUPPORTUPDATE" localSheetId="9">TRUE</definedName>
    <definedName name="QBCANSUPPORTUPDATE" localSheetId="11">TRUE</definedName>
    <definedName name="QBCANSUPPORTUPDATE" localSheetId="1">TRUE</definedName>
    <definedName name="QBCANSUPPORTUPDATE" localSheetId="0">TRUE</definedName>
    <definedName name="QBCANSUPPORTUPDATE" localSheetId="6">TRUE</definedName>
    <definedName name="QBCANSUPPORTUPDATE" localSheetId="4">TRUE</definedName>
    <definedName name="QBCANSUPPORTUPDATE" localSheetId="3">TRUE</definedName>
    <definedName name="QBCANSUPPORTUPDATE" localSheetId="2">TRUE</definedName>
    <definedName name="QBCANSUPPORTUPDATE" localSheetId="10">TRUE</definedName>
    <definedName name="QBCOMPANYFILENAME" localSheetId="12">"C:\AQB\QUICKBOOKS\QB2021\Data\CMAR.QBW"</definedName>
    <definedName name="QBCOMPANYFILENAME" localSheetId="9">"C:\AQB\QUICKBOOKS\QB2021\Data\CMAR.QBW"</definedName>
    <definedName name="QBCOMPANYFILENAME" localSheetId="11">"C:\AQB\QUICKBOOKS\QB2021\Data\CMAR.QBW"</definedName>
    <definedName name="QBCOMPANYFILENAME" localSheetId="1">"C:\AQB\QUICKBOOKS\QB2021\Data\CMAR.QBW"</definedName>
    <definedName name="QBCOMPANYFILENAME" localSheetId="0">"C:\AQB\QUICKBOOKS\QB2015\Data\CMAR.QBW"</definedName>
    <definedName name="QBCOMPANYFILENAME" localSheetId="6">"C:\AQB\QUICKBOOKS\QB2021\Data\CMAR.QBW"</definedName>
    <definedName name="QBCOMPANYFILENAME" localSheetId="4">"C:\AQB\QUICKBOOKS\QB2015\Data\CMAR.QBW"</definedName>
    <definedName name="QBCOMPANYFILENAME" localSheetId="3">"C:\AQB\QUICKBOOKS\QB2021\Data\CMAR.QBW"</definedName>
    <definedName name="QBCOMPANYFILENAME" localSheetId="2">"C:\AQB\QUICKBOOKS\QB2021\Data\CMAR.QBW"</definedName>
    <definedName name="QBCOMPANYFILENAME" localSheetId="10">"C:\AQB\QUICKBOOKS\QB2021\Data\CMAR.QBW"</definedName>
    <definedName name="QBENDDATE" localSheetId="12">20261231</definedName>
    <definedName name="QBENDDATE" localSheetId="9">20251231</definedName>
    <definedName name="QBENDDATE" localSheetId="11">20251231</definedName>
    <definedName name="QBENDDATE" localSheetId="1">20260430</definedName>
    <definedName name="QBENDDATE" localSheetId="0">20170331</definedName>
    <definedName name="QBENDDATE" localSheetId="6">20260516</definedName>
    <definedName name="QBENDDATE" localSheetId="4">20170331</definedName>
    <definedName name="QBENDDATE" localSheetId="3">20260430</definedName>
    <definedName name="QBENDDATE" localSheetId="2">20260430</definedName>
    <definedName name="QBENDDATE" localSheetId="10">20260430</definedName>
    <definedName name="QBHEADERSONSCREEN" localSheetId="12">TRUE</definedName>
    <definedName name="QBHEADERSONSCREEN" localSheetId="9">TRUE</definedName>
    <definedName name="QBHEADERSONSCREEN" localSheetId="11">TRUE</definedName>
    <definedName name="QBHEADERSONSCREEN" localSheetId="1">TRUE</definedName>
    <definedName name="QBHEADERSONSCREEN" localSheetId="0">TRUE</definedName>
    <definedName name="QBHEADERSONSCREEN" localSheetId="6">TRUE</definedName>
    <definedName name="QBHEADERSONSCREEN" localSheetId="4">TRUE</definedName>
    <definedName name="QBHEADERSONSCREEN" localSheetId="3">TRUE</definedName>
    <definedName name="QBHEADERSONSCREEN" localSheetId="2">TRUE</definedName>
    <definedName name="QBHEADERSONSCREEN" localSheetId="10">TRUE</definedName>
    <definedName name="QBMETADATASIZE" localSheetId="12">5924</definedName>
    <definedName name="QBMETADATASIZE" localSheetId="9">5931</definedName>
    <definedName name="QBMETADATASIZE" localSheetId="11">5988</definedName>
    <definedName name="QBMETADATASIZE" localSheetId="1">5931</definedName>
    <definedName name="QBMETADATASIZE" localSheetId="0">5892</definedName>
    <definedName name="QBMETADATASIZE" localSheetId="6">5934</definedName>
    <definedName name="QBMETADATASIZE" localSheetId="4">5892</definedName>
    <definedName name="QBMETADATASIZE" localSheetId="3">5931</definedName>
    <definedName name="QBMETADATASIZE" localSheetId="2">5931</definedName>
    <definedName name="QBMETADATASIZE" localSheetId="10">5924</definedName>
    <definedName name="QBPRESERVECOLOR" localSheetId="12">TRUE</definedName>
    <definedName name="QBPRESERVECOLOR" localSheetId="9">TRUE</definedName>
    <definedName name="QBPRESERVECOLOR" localSheetId="11">TRUE</definedName>
    <definedName name="QBPRESERVECOLOR" localSheetId="1">TRUE</definedName>
    <definedName name="QBPRESERVECOLOR" localSheetId="0">TRUE</definedName>
    <definedName name="QBPRESERVECOLOR" localSheetId="6">TRUE</definedName>
    <definedName name="QBPRESERVECOLOR" localSheetId="4">TRUE</definedName>
    <definedName name="QBPRESERVECOLOR" localSheetId="3">TRUE</definedName>
    <definedName name="QBPRESERVECOLOR" localSheetId="2">TRUE</definedName>
    <definedName name="QBPRESERVECOLOR" localSheetId="10">TRUE</definedName>
    <definedName name="QBPRESERVEFONT" localSheetId="12">TRUE</definedName>
    <definedName name="QBPRESERVEFONT" localSheetId="9">TRUE</definedName>
    <definedName name="QBPRESERVEFONT" localSheetId="11">TRUE</definedName>
    <definedName name="QBPRESERVEFONT" localSheetId="1">TRUE</definedName>
    <definedName name="QBPRESERVEFONT" localSheetId="0">TRUE</definedName>
    <definedName name="QBPRESERVEFONT" localSheetId="6">TRUE</definedName>
    <definedName name="QBPRESERVEFONT" localSheetId="4">TRUE</definedName>
    <definedName name="QBPRESERVEFONT" localSheetId="3">TRUE</definedName>
    <definedName name="QBPRESERVEFONT" localSheetId="2">TRUE</definedName>
    <definedName name="QBPRESERVEFONT" localSheetId="10">TRUE</definedName>
    <definedName name="QBPRESERVEROWHEIGHT" localSheetId="12">FALSE</definedName>
    <definedName name="QBPRESERVEROWHEIGHT" localSheetId="9">FALSE</definedName>
    <definedName name="QBPRESERVEROWHEIGHT" localSheetId="11">FALSE</definedName>
    <definedName name="QBPRESERVEROWHEIGHT" localSheetId="1">FALSE</definedName>
    <definedName name="QBPRESERVEROWHEIGHT" localSheetId="0">FALSE</definedName>
    <definedName name="QBPRESERVEROWHEIGHT" localSheetId="6">FALSE</definedName>
    <definedName name="QBPRESERVEROWHEIGHT" localSheetId="4">FALSE</definedName>
    <definedName name="QBPRESERVEROWHEIGHT" localSheetId="3">FALSE</definedName>
    <definedName name="QBPRESERVEROWHEIGHT" localSheetId="2">FALSE</definedName>
    <definedName name="QBPRESERVEROWHEIGHT" localSheetId="10">FALSE</definedName>
    <definedName name="QBPRESERVESPACE" localSheetId="12">TRUE</definedName>
    <definedName name="QBPRESERVESPACE" localSheetId="9">TRUE</definedName>
    <definedName name="QBPRESERVESPACE" localSheetId="11">TRUE</definedName>
    <definedName name="QBPRESERVESPACE" localSheetId="1">TRUE</definedName>
    <definedName name="QBPRESERVESPACE" localSheetId="0">TRUE</definedName>
    <definedName name="QBPRESERVESPACE" localSheetId="6">TRUE</definedName>
    <definedName name="QBPRESERVESPACE" localSheetId="4">TRUE</definedName>
    <definedName name="QBPRESERVESPACE" localSheetId="3">TRUE</definedName>
    <definedName name="QBPRESERVESPACE" localSheetId="2">TRUE</definedName>
    <definedName name="QBPRESERVESPACE" localSheetId="10">TRUE</definedName>
    <definedName name="QBREPORTCOLAXIS" localSheetId="12">8</definedName>
    <definedName name="QBREPORTCOLAXIS" localSheetId="9">19</definedName>
    <definedName name="QBREPORTCOLAXIS" localSheetId="11">0</definedName>
    <definedName name="QBREPORTCOLAXIS" localSheetId="1">19</definedName>
    <definedName name="QBREPORTCOLAXIS" localSheetId="0">19</definedName>
    <definedName name="QBREPORTCOLAXIS" localSheetId="6">35</definedName>
    <definedName name="QBREPORTCOLAXIS" localSheetId="4">0</definedName>
    <definedName name="QBREPORTCOLAXIS" localSheetId="3">19</definedName>
    <definedName name="QBREPORTCOLAXIS" localSheetId="2">19</definedName>
    <definedName name="QBREPORTCOLAXIS" localSheetId="10">0</definedName>
    <definedName name="QBREPORTCOMPANYID" localSheetId="12">"b90b2674182048e88c2e2b54741e58bc"</definedName>
    <definedName name="QBREPORTCOMPANYID" localSheetId="9">"b90b2674182048e88c2e2b54741e58bc"</definedName>
    <definedName name="QBREPORTCOMPANYID" localSheetId="11">"b90b2674182048e88c2e2b54741e58bc"</definedName>
    <definedName name="QBREPORTCOMPANYID" localSheetId="1">"b90b2674182048e88c2e2b54741e58bc"</definedName>
    <definedName name="QBREPORTCOMPANYID" localSheetId="0">"b90b2674182048e88c2e2b54741e58bc"</definedName>
    <definedName name="QBREPORTCOMPANYID" localSheetId="6">"b90b2674182048e88c2e2b54741e58bc"</definedName>
    <definedName name="QBREPORTCOMPANYID" localSheetId="4">"b90b2674182048e88c2e2b54741e58bc"</definedName>
    <definedName name="QBREPORTCOMPANYID" localSheetId="3">"b90b2674182048e88c2e2b54741e58bc"</definedName>
    <definedName name="QBREPORTCOMPANYID" localSheetId="2">"b90b2674182048e88c2e2b54741e58bc"</definedName>
    <definedName name="QBREPORTCOMPANYID" localSheetId="10">"b90b2674182048e88c2e2b54741e58bc"</definedName>
    <definedName name="QBREPORTCOMPARECOL_ANNUALBUDGET" localSheetId="12">FALSE</definedName>
    <definedName name="QBREPORTCOMPARECOL_ANNUALBUDGET" localSheetId="9">FALSE</definedName>
    <definedName name="QBREPORTCOMPARECOL_ANNUALBUDGET" localSheetId="11">FALSE</definedName>
    <definedName name="QBREPORTCOMPARECOL_ANNUALBUDGET" localSheetId="1">FALSE</definedName>
    <definedName name="QBREPORTCOMPARECOL_ANNUALBUDGET" localSheetId="0">FALSE</definedName>
    <definedName name="QBREPORTCOMPARECOL_ANNUALBUDGET" localSheetId="6">FALSE</definedName>
    <definedName name="QBREPORTCOMPARECOL_ANNUALBUDGET" localSheetId="4">FALSE</definedName>
    <definedName name="QBREPORTCOMPARECOL_ANNUALBUDGET" localSheetId="3">FALSE</definedName>
    <definedName name="QBREPORTCOMPARECOL_ANNUALBUDGET" localSheetId="2">FALSE</definedName>
    <definedName name="QBREPORTCOMPARECOL_ANNUALBUDGET" localSheetId="10">FALSE</definedName>
    <definedName name="QBREPORTCOMPARECOL_AVGCOGS" localSheetId="12">FALSE</definedName>
    <definedName name="QBREPORTCOMPARECOL_AVGCOGS" localSheetId="9">FALSE</definedName>
    <definedName name="QBREPORTCOMPARECOL_AVGCOGS" localSheetId="11">FALSE</definedName>
    <definedName name="QBREPORTCOMPARECOL_AVGCOGS" localSheetId="1">FALSE</definedName>
    <definedName name="QBREPORTCOMPARECOL_AVGCOGS" localSheetId="0">FALSE</definedName>
    <definedName name="QBREPORTCOMPARECOL_AVGCOGS" localSheetId="6">FALSE</definedName>
    <definedName name="QBREPORTCOMPARECOL_AVGCOGS" localSheetId="4">FALSE</definedName>
    <definedName name="QBREPORTCOMPARECOL_AVGCOGS" localSheetId="3">FALSE</definedName>
    <definedName name="QBREPORTCOMPARECOL_AVGCOGS" localSheetId="2">FALSE</definedName>
    <definedName name="QBREPORTCOMPARECOL_AVGCOGS" localSheetId="10">FALSE</definedName>
    <definedName name="QBREPORTCOMPARECOL_AVGPRICE" localSheetId="12">FALSE</definedName>
    <definedName name="QBREPORTCOMPARECOL_AVGPRICE" localSheetId="9">FALSE</definedName>
    <definedName name="QBREPORTCOMPARECOL_AVGPRICE" localSheetId="11">FALSE</definedName>
    <definedName name="QBREPORTCOMPARECOL_AVGPRICE" localSheetId="1">FALSE</definedName>
    <definedName name="QBREPORTCOMPARECOL_AVGPRICE" localSheetId="0">FALSE</definedName>
    <definedName name="QBREPORTCOMPARECOL_AVGPRICE" localSheetId="6">FALSE</definedName>
    <definedName name="QBREPORTCOMPARECOL_AVGPRICE" localSheetId="4">FALSE</definedName>
    <definedName name="QBREPORTCOMPARECOL_AVGPRICE" localSheetId="3">FALSE</definedName>
    <definedName name="QBREPORTCOMPARECOL_AVGPRICE" localSheetId="2">FALSE</definedName>
    <definedName name="QBREPORTCOMPARECOL_AVGPRICE" localSheetId="10">FALSE</definedName>
    <definedName name="QBREPORTCOMPARECOL_BUDDIFF" localSheetId="12">FALSE</definedName>
    <definedName name="QBREPORTCOMPARECOL_BUDDIFF" localSheetId="9">FALSE</definedName>
    <definedName name="QBREPORTCOMPARECOL_BUDDIFF" localSheetId="11">FALSE</definedName>
    <definedName name="QBREPORTCOMPARECOL_BUDDIFF" localSheetId="1">FALSE</definedName>
    <definedName name="QBREPORTCOMPARECOL_BUDDIFF" localSheetId="0">FALSE</definedName>
    <definedName name="QBREPORTCOMPARECOL_BUDDIFF" localSheetId="6">FALSE</definedName>
    <definedName name="QBREPORTCOMPARECOL_BUDDIFF" localSheetId="4">FALSE</definedName>
    <definedName name="QBREPORTCOMPARECOL_BUDDIFF" localSheetId="3">FALSE</definedName>
    <definedName name="QBREPORTCOMPARECOL_BUDDIFF" localSheetId="2">FALSE</definedName>
    <definedName name="QBREPORTCOMPARECOL_BUDDIFF" localSheetId="10">FALSE</definedName>
    <definedName name="QBREPORTCOMPARECOL_BUDGET" localSheetId="12">FALSE</definedName>
    <definedName name="QBREPORTCOMPARECOL_BUDGET" localSheetId="9">FALSE</definedName>
    <definedName name="QBREPORTCOMPARECOL_BUDGET" localSheetId="11">FALSE</definedName>
    <definedName name="QBREPORTCOMPARECOL_BUDGET" localSheetId="1">FALSE</definedName>
    <definedName name="QBREPORTCOMPARECOL_BUDGET" localSheetId="0">FALSE</definedName>
    <definedName name="QBREPORTCOMPARECOL_BUDGET" localSheetId="6">FALSE</definedName>
    <definedName name="QBREPORTCOMPARECOL_BUDGET" localSheetId="4">TRUE</definedName>
    <definedName name="QBREPORTCOMPARECOL_BUDGET" localSheetId="3">FALSE</definedName>
    <definedName name="QBREPORTCOMPARECOL_BUDGET" localSheetId="2">FALSE</definedName>
    <definedName name="QBREPORTCOMPARECOL_BUDGET" localSheetId="10">FALSE</definedName>
    <definedName name="QBREPORTCOMPARECOL_BUDPCT" localSheetId="12">FALSE</definedName>
    <definedName name="QBREPORTCOMPARECOL_BUDPCT" localSheetId="9">FALSE</definedName>
    <definedName name="QBREPORTCOMPARECOL_BUDPCT" localSheetId="11">FALSE</definedName>
    <definedName name="QBREPORTCOMPARECOL_BUDPCT" localSheetId="1">FALSE</definedName>
    <definedName name="QBREPORTCOMPARECOL_BUDPCT" localSheetId="0">FALSE</definedName>
    <definedName name="QBREPORTCOMPARECOL_BUDPCT" localSheetId="6">FALSE</definedName>
    <definedName name="QBREPORTCOMPARECOL_BUDPCT" localSheetId="4">FALSE</definedName>
    <definedName name="QBREPORTCOMPARECOL_BUDPCT" localSheetId="3">FALSE</definedName>
    <definedName name="QBREPORTCOMPARECOL_BUDPCT" localSheetId="2">FALSE</definedName>
    <definedName name="QBREPORTCOMPARECOL_BUDPCT" localSheetId="10">FALSE</definedName>
    <definedName name="QBREPORTCOMPARECOL_COGS" localSheetId="12">FALSE</definedName>
    <definedName name="QBREPORTCOMPARECOL_COGS" localSheetId="9">FALSE</definedName>
    <definedName name="QBREPORTCOMPARECOL_COGS" localSheetId="11">FALSE</definedName>
    <definedName name="QBREPORTCOMPARECOL_COGS" localSheetId="1">FALSE</definedName>
    <definedName name="QBREPORTCOMPARECOL_COGS" localSheetId="0">FALSE</definedName>
    <definedName name="QBREPORTCOMPARECOL_COGS" localSheetId="6">FALSE</definedName>
    <definedName name="QBREPORTCOMPARECOL_COGS" localSheetId="4">FALSE</definedName>
    <definedName name="QBREPORTCOMPARECOL_COGS" localSheetId="3">FALSE</definedName>
    <definedName name="QBREPORTCOMPARECOL_COGS" localSheetId="2">FALSE</definedName>
    <definedName name="QBREPORTCOMPARECOL_COGS" localSheetId="10">FALSE</definedName>
    <definedName name="QBREPORTCOMPARECOL_EXCLUDEAMOUNT" localSheetId="12">FALSE</definedName>
    <definedName name="QBREPORTCOMPARECOL_EXCLUDEAMOUNT" localSheetId="9">FALSE</definedName>
    <definedName name="QBREPORTCOMPARECOL_EXCLUDEAMOUNT" localSheetId="11">FALSE</definedName>
    <definedName name="QBREPORTCOMPARECOL_EXCLUDEAMOUNT" localSheetId="1">FALSE</definedName>
    <definedName name="QBREPORTCOMPARECOL_EXCLUDEAMOUNT" localSheetId="0">FALSE</definedName>
    <definedName name="QBREPORTCOMPARECOL_EXCLUDEAMOUNT" localSheetId="6">FALSE</definedName>
    <definedName name="QBREPORTCOMPARECOL_EXCLUDEAMOUNT" localSheetId="4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0">FALSE</definedName>
    <definedName name="QBREPORTCOMPARECOL_EXCLUDECURPERIOD" localSheetId="12">FALSE</definedName>
    <definedName name="QBREPORTCOMPARECOL_EXCLUDECURPERIOD" localSheetId="9">FALSE</definedName>
    <definedName name="QBREPORTCOMPARECOL_EXCLUDECURPERIOD" localSheetId="11">FALSE</definedName>
    <definedName name="QBREPORTCOMPARECOL_EXCLUDECURPERIOD" localSheetId="1">FALSE</definedName>
    <definedName name="QBREPORTCOMPARECOL_EXCLUDECURPERIOD" localSheetId="0">FALSE</definedName>
    <definedName name="QBREPORTCOMPARECOL_EXCLUDECURPERIOD" localSheetId="6">FALSE</definedName>
    <definedName name="QBREPORTCOMPARECOL_EXCLUDECURPERIOD" localSheetId="4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0">FALSE</definedName>
    <definedName name="QBREPORTCOMPARECOL_FORECAST" localSheetId="12">FALSE</definedName>
    <definedName name="QBREPORTCOMPARECOL_FORECAST" localSheetId="9">FALSE</definedName>
    <definedName name="QBREPORTCOMPARECOL_FORECAST" localSheetId="11">FALSE</definedName>
    <definedName name="QBREPORTCOMPARECOL_FORECAST" localSheetId="1">FALSE</definedName>
    <definedName name="QBREPORTCOMPARECOL_FORECAST" localSheetId="0">FALSE</definedName>
    <definedName name="QBREPORTCOMPARECOL_FORECAST" localSheetId="6">FALSE</definedName>
    <definedName name="QBREPORTCOMPARECOL_FORECAST" localSheetId="4">FALSE</definedName>
    <definedName name="QBREPORTCOMPARECOL_FORECAST" localSheetId="3">FALSE</definedName>
    <definedName name="QBREPORTCOMPARECOL_FORECAST" localSheetId="2">FALSE</definedName>
    <definedName name="QBREPORTCOMPARECOL_FORECAST" localSheetId="10">FALSE</definedName>
    <definedName name="QBREPORTCOMPARECOL_GROSSMARGIN" localSheetId="12">FALSE</definedName>
    <definedName name="QBREPORTCOMPARECOL_GROSSMARGIN" localSheetId="9">FALSE</definedName>
    <definedName name="QBREPORTCOMPARECOL_GROSSMARGIN" localSheetId="11">FALSE</definedName>
    <definedName name="QBREPORTCOMPARECOL_GROSSMARGIN" localSheetId="1">FALSE</definedName>
    <definedName name="QBREPORTCOMPARECOL_GROSSMARGIN" localSheetId="0">FALSE</definedName>
    <definedName name="QBREPORTCOMPARECOL_GROSSMARGIN" localSheetId="6">FALSE</definedName>
    <definedName name="QBREPORTCOMPARECOL_GROSSMARGIN" localSheetId="4">FALSE</definedName>
    <definedName name="QBREPORTCOMPARECOL_GROSSMARGIN" localSheetId="3">FALSE</definedName>
    <definedName name="QBREPORTCOMPARECOL_GROSSMARGIN" localSheetId="2">FALSE</definedName>
    <definedName name="QBREPORTCOMPARECOL_GROSSMARGIN" localSheetId="10">FALSE</definedName>
    <definedName name="QBREPORTCOMPARECOL_GROSSMARGINPCT" localSheetId="12">FALSE</definedName>
    <definedName name="QBREPORTCOMPARECOL_GROSSMARGINPCT" localSheetId="9">FALSE</definedName>
    <definedName name="QBREPORTCOMPARECOL_GROSSMARGINPCT" localSheetId="11">FALSE</definedName>
    <definedName name="QBREPORTCOMPARECOL_GROSSMARGINPCT" localSheetId="1">FALSE</definedName>
    <definedName name="QBREPORTCOMPARECOL_GROSSMARGINPCT" localSheetId="0">FALSE</definedName>
    <definedName name="QBREPORTCOMPARECOL_GROSSMARGINPCT" localSheetId="6">FALSE</definedName>
    <definedName name="QBREPORTCOMPARECOL_GROSSMARGINPCT" localSheetId="4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0">FALSE</definedName>
    <definedName name="QBREPORTCOMPARECOL_HOURS" localSheetId="12">FALSE</definedName>
    <definedName name="QBREPORTCOMPARECOL_HOURS" localSheetId="9">FALSE</definedName>
    <definedName name="QBREPORTCOMPARECOL_HOURS" localSheetId="11">FALSE</definedName>
    <definedName name="QBREPORTCOMPARECOL_HOURS" localSheetId="1">FALSE</definedName>
    <definedName name="QBREPORTCOMPARECOL_HOURS" localSheetId="0">FALSE</definedName>
    <definedName name="QBREPORTCOMPARECOL_HOURS" localSheetId="6">FALSE</definedName>
    <definedName name="QBREPORTCOMPARECOL_HOURS" localSheetId="4">FALSE</definedName>
    <definedName name="QBREPORTCOMPARECOL_HOURS" localSheetId="3">FALSE</definedName>
    <definedName name="QBREPORTCOMPARECOL_HOURS" localSheetId="2">FALSE</definedName>
    <definedName name="QBREPORTCOMPARECOL_HOURS" localSheetId="10">FALSE</definedName>
    <definedName name="QBREPORTCOMPARECOL_PCTCOL" localSheetId="12">FALSE</definedName>
    <definedName name="QBREPORTCOMPARECOL_PCTCOL" localSheetId="9">FALSE</definedName>
    <definedName name="QBREPORTCOMPARECOL_PCTCOL" localSheetId="11">FALSE</definedName>
    <definedName name="QBREPORTCOMPARECOL_PCTCOL" localSheetId="1">FALSE</definedName>
    <definedName name="QBREPORTCOMPARECOL_PCTCOL" localSheetId="0">FALSE</definedName>
    <definedName name="QBREPORTCOMPARECOL_PCTCOL" localSheetId="6">FALSE</definedName>
    <definedName name="QBREPORTCOMPARECOL_PCTCOL" localSheetId="4">FALSE</definedName>
    <definedName name="QBREPORTCOMPARECOL_PCTCOL" localSheetId="3">FALSE</definedName>
    <definedName name="QBREPORTCOMPARECOL_PCTCOL" localSheetId="2">FALSE</definedName>
    <definedName name="QBREPORTCOMPARECOL_PCTCOL" localSheetId="10">FALSE</definedName>
    <definedName name="QBREPORTCOMPARECOL_PCTEXPENSE" localSheetId="12">FALSE</definedName>
    <definedName name="QBREPORTCOMPARECOL_PCTEXPENSE" localSheetId="9">FALSE</definedName>
    <definedName name="QBREPORTCOMPARECOL_PCTEXPENSE" localSheetId="11">FALSE</definedName>
    <definedName name="QBREPORTCOMPARECOL_PCTEXPENSE" localSheetId="1">FALSE</definedName>
    <definedName name="QBREPORTCOMPARECOL_PCTEXPENSE" localSheetId="0">FALSE</definedName>
    <definedName name="QBREPORTCOMPARECOL_PCTEXPENSE" localSheetId="6">FALSE</definedName>
    <definedName name="QBREPORTCOMPARECOL_PCTEXPENSE" localSheetId="4">FALSE</definedName>
    <definedName name="QBREPORTCOMPARECOL_PCTEXPENSE" localSheetId="3">FALSE</definedName>
    <definedName name="QBREPORTCOMPARECOL_PCTEXPENSE" localSheetId="2">FALSE</definedName>
    <definedName name="QBREPORTCOMPARECOL_PCTEXPENSE" localSheetId="10">FALSE</definedName>
    <definedName name="QBREPORTCOMPARECOL_PCTINCOME" localSheetId="12">FALSE</definedName>
    <definedName name="QBREPORTCOMPARECOL_PCTINCOME" localSheetId="9">FALSE</definedName>
    <definedName name="QBREPORTCOMPARECOL_PCTINCOME" localSheetId="11">FALSE</definedName>
    <definedName name="QBREPORTCOMPARECOL_PCTINCOME" localSheetId="1">FALSE</definedName>
    <definedName name="QBREPORTCOMPARECOL_PCTINCOME" localSheetId="0">FALSE</definedName>
    <definedName name="QBREPORTCOMPARECOL_PCTINCOME" localSheetId="6">FALSE</definedName>
    <definedName name="QBREPORTCOMPARECOL_PCTINCOME" localSheetId="4">FALSE</definedName>
    <definedName name="QBREPORTCOMPARECOL_PCTINCOME" localSheetId="3">FALSE</definedName>
    <definedName name="QBREPORTCOMPARECOL_PCTINCOME" localSheetId="2">FALSE</definedName>
    <definedName name="QBREPORTCOMPARECOL_PCTINCOME" localSheetId="10">FALSE</definedName>
    <definedName name="QBREPORTCOMPARECOL_PCTOFSALES" localSheetId="12">FALSE</definedName>
    <definedName name="QBREPORTCOMPARECOL_PCTOFSALES" localSheetId="9">FALSE</definedName>
    <definedName name="QBREPORTCOMPARECOL_PCTOFSALES" localSheetId="11">FALSE</definedName>
    <definedName name="QBREPORTCOMPARECOL_PCTOFSALES" localSheetId="1">FALSE</definedName>
    <definedName name="QBREPORTCOMPARECOL_PCTOFSALES" localSheetId="0">FALSE</definedName>
    <definedName name="QBREPORTCOMPARECOL_PCTOFSALES" localSheetId="6">FALSE</definedName>
    <definedName name="QBREPORTCOMPARECOL_PCTOFSALES" localSheetId="4">FALSE</definedName>
    <definedName name="QBREPORTCOMPARECOL_PCTOFSALES" localSheetId="3">FALSE</definedName>
    <definedName name="QBREPORTCOMPARECOL_PCTOFSALES" localSheetId="2">FALSE</definedName>
    <definedName name="QBREPORTCOMPARECOL_PCTOFSALES" localSheetId="10">FALSE</definedName>
    <definedName name="QBREPORTCOMPARECOL_PCTROW" localSheetId="12">FALSE</definedName>
    <definedName name="QBREPORTCOMPARECOL_PCTROW" localSheetId="9">FALSE</definedName>
    <definedName name="QBREPORTCOMPARECOL_PCTROW" localSheetId="11">FALSE</definedName>
    <definedName name="QBREPORTCOMPARECOL_PCTROW" localSheetId="1">FALSE</definedName>
    <definedName name="QBREPORTCOMPARECOL_PCTROW" localSheetId="0">FALSE</definedName>
    <definedName name="QBREPORTCOMPARECOL_PCTROW" localSheetId="6">FALSE</definedName>
    <definedName name="QBREPORTCOMPARECOL_PCTROW" localSheetId="4">FALSE</definedName>
    <definedName name="QBREPORTCOMPARECOL_PCTROW" localSheetId="3">FALSE</definedName>
    <definedName name="QBREPORTCOMPARECOL_PCTROW" localSheetId="2">FALSE</definedName>
    <definedName name="QBREPORTCOMPARECOL_PCTROW" localSheetId="10">FALSE</definedName>
    <definedName name="QBREPORTCOMPARECOL_PPDIFF" localSheetId="12">FALSE</definedName>
    <definedName name="QBREPORTCOMPARECOL_PPDIFF" localSheetId="9">FALSE</definedName>
    <definedName name="QBREPORTCOMPARECOL_PPDIFF" localSheetId="11">FALSE</definedName>
    <definedName name="QBREPORTCOMPARECOL_PPDIFF" localSheetId="1">FALSE</definedName>
    <definedName name="QBREPORTCOMPARECOL_PPDIFF" localSheetId="0">FALSE</definedName>
    <definedName name="QBREPORTCOMPARECOL_PPDIFF" localSheetId="6">FALSE</definedName>
    <definedName name="QBREPORTCOMPARECOL_PPDIFF" localSheetId="4">FALSE</definedName>
    <definedName name="QBREPORTCOMPARECOL_PPDIFF" localSheetId="3">FALSE</definedName>
    <definedName name="QBREPORTCOMPARECOL_PPDIFF" localSheetId="2">FALSE</definedName>
    <definedName name="QBREPORTCOMPARECOL_PPDIFF" localSheetId="10">FALSE</definedName>
    <definedName name="QBREPORTCOMPARECOL_PPPCT" localSheetId="12">FALSE</definedName>
    <definedName name="QBREPORTCOMPARECOL_PPPCT" localSheetId="9">FALSE</definedName>
    <definedName name="QBREPORTCOMPARECOL_PPPCT" localSheetId="11">FALSE</definedName>
    <definedName name="QBREPORTCOMPARECOL_PPPCT" localSheetId="1">FALSE</definedName>
    <definedName name="QBREPORTCOMPARECOL_PPPCT" localSheetId="0">FALSE</definedName>
    <definedName name="QBREPORTCOMPARECOL_PPPCT" localSheetId="6">FALSE</definedName>
    <definedName name="QBREPORTCOMPARECOL_PPPCT" localSheetId="4">FALSE</definedName>
    <definedName name="QBREPORTCOMPARECOL_PPPCT" localSheetId="3">FALSE</definedName>
    <definedName name="QBREPORTCOMPARECOL_PPPCT" localSheetId="2">FALSE</definedName>
    <definedName name="QBREPORTCOMPARECOL_PPPCT" localSheetId="10">FALSE</definedName>
    <definedName name="QBREPORTCOMPARECOL_PREVPERIOD" localSheetId="12">FALSE</definedName>
    <definedName name="QBREPORTCOMPARECOL_PREVPERIOD" localSheetId="9">FALSE</definedName>
    <definedName name="QBREPORTCOMPARECOL_PREVPERIOD" localSheetId="11">FALSE</definedName>
    <definedName name="QBREPORTCOMPARECOL_PREVPERIOD" localSheetId="1">FALSE</definedName>
    <definedName name="QBREPORTCOMPARECOL_PREVPERIOD" localSheetId="0">FALSE</definedName>
    <definedName name="QBREPORTCOMPARECOL_PREVPERIOD" localSheetId="6">FALSE</definedName>
    <definedName name="QBREPORTCOMPARECOL_PREVPERIOD" localSheetId="4">FALSE</definedName>
    <definedName name="QBREPORTCOMPARECOL_PREVPERIOD" localSheetId="3">FALSE</definedName>
    <definedName name="QBREPORTCOMPARECOL_PREVPERIOD" localSheetId="2">FALSE</definedName>
    <definedName name="QBREPORTCOMPARECOL_PREVPERIOD" localSheetId="10">FALSE</definedName>
    <definedName name="QBREPORTCOMPARECOL_PREVYEAR" localSheetId="12">FALSE</definedName>
    <definedName name="QBREPORTCOMPARECOL_PREVYEAR" localSheetId="9">FALSE</definedName>
    <definedName name="QBREPORTCOMPARECOL_PREVYEAR" localSheetId="11">FALSE</definedName>
    <definedName name="QBREPORTCOMPARECOL_PREVYEAR" localSheetId="1">FALSE</definedName>
    <definedName name="QBREPORTCOMPARECOL_PREVYEAR" localSheetId="0">FALSE</definedName>
    <definedName name="QBREPORTCOMPARECOL_PREVYEAR" localSheetId="6">FALSE</definedName>
    <definedName name="QBREPORTCOMPARECOL_PREVYEAR" localSheetId="4">FALSE</definedName>
    <definedName name="QBREPORTCOMPARECOL_PREVYEAR" localSheetId="3">FALSE</definedName>
    <definedName name="QBREPORTCOMPARECOL_PREVYEAR" localSheetId="2">FALSE</definedName>
    <definedName name="QBREPORTCOMPARECOL_PREVYEAR" localSheetId="10">TRUE</definedName>
    <definedName name="QBREPORTCOMPARECOL_PYDIFF" localSheetId="12">FALSE</definedName>
    <definedName name="QBREPORTCOMPARECOL_PYDIFF" localSheetId="9">FALSE</definedName>
    <definedName name="QBREPORTCOMPARECOL_PYDIFF" localSheetId="11">FALSE</definedName>
    <definedName name="QBREPORTCOMPARECOL_PYDIFF" localSheetId="1">FALSE</definedName>
    <definedName name="QBREPORTCOMPARECOL_PYDIFF" localSheetId="0">FALSE</definedName>
    <definedName name="QBREPORTCOMPARECOL_PYDIFF" localSheetId="6">FALSE</definedName>
    <definedName name="QBREPORTCOMPARECOL_PYDIFF" localSheetId="4">FALSE</definedName>
    <definedName name="QBREPORTCOMPARECOL_PYDIFF" localSheetId="3">FALSE</definedName>
    <definedName name="QBREPORTCOMPARECOL_PYDIFF" localSheetId="2">FALSE</definedName>
    <definedName name="QBREPORTCOMPARECOL_PYDIFF" localSheetId="10">FALSE</definedName>
    <definedName name="QBREPORTCOMPARECOL_PYPCT" localSheetId="12">FALSE</definedName>
    <definedName name="QBREPORTCOMPARECOL_PYPCT" localSheetId="9">FALSE</definedName>
    <definedName name="QBREPORTCOMPARECOL_PYPCT" localSheetId="11">FALSE</definedName>
    <definedName name="QBREPORTCOMPARECOL_PYPCT" localSheetId="1">FALSE</definedName>
    <definedName name="QBREPORTCOMPARECOL_PYPCT" localSheetId="0">FALSE</definedName>
    <definedName name="QBREPORTCOMPARECOL_PYPCT" localSheetId="6">FALSE</definedName>
    <definedName name="QBREPORTCOMPARECOL_PYPCT" localSheetId="4">FALSE</definedName>
    <definedName name="QBREPORTCOMPARECOL_PYPCT" localSheetId="3">FALSE</definedName>
    <definedName name="QBREPORTCOMPARECOL_PYPCT" localSheetId="2">FALSE</definedName>
    <definedName name="QBREPORTCOMPARECOL_PYPCT" localSheetId="10">FALSE</definedName>
    <definedName name="QBREPORTCOMPARECOL_QTY" localSheetId="12">FALSE</definedName>
    <definedName name="QBREPORTCOMPARECOL_QTY" localSheetId="9">FALSE</definedName>
    <definedName name="QBREPORTCOMPARECOL_QTY" localSheetId="11">FALSE</definedName>
    <definedName name="QBREPORTCOMPARECOL_QTY" localSheetId="1">FALSE</definedName>
    <definedName name="QBREPORTCOMPARECOL_QTY" localSheetId="0">FALSE</definedName>
    <definedName name="QBREPORTCOMPARECOL_QTY" localSheetId="6">FALSE</definedName>
    <definedName name="QBREPORTCOMPARECOL_QTY" localSheetId="4">FALSE</definedName>
    <definedName name="QBREPORTCOMPARECOL_QTY" localSheetId="3">FALSE</definedName>
    <definedName name="QBREPORTCOMPARECOL_QTY" localSheetId="2">FALSE</definedName>
    <definedName name="QBREPORTCOMPARECOL_QTY" localSheetId="10">FALSE</definedName>
    <definedName name="QBREPORTCOMPARECOL_RATE" localSheetId="12">FALSE</definedName>
    <definedName name="QBREPORTCOMPARECOL_RATE" localSheetId="9">FALSE</definedName>
    <definedName name="QBREPORTCOMPARECOL_RATE" localSheetId="11">FALSE</definedName>
    <definedName name="QBREPORTCOMPARECOL_RATE" localSheetId="1">FALSE</definedName>
    <definedName name="QBREPORTCOMPARECOL_RATE" localSheetId="0">FALSE</definedName>
    <definedName name="QBREPORTCOMPARECOL_RATE" localSheetId="6">FALSE</definedName>
    <definedName name="QBREPORTCOMPARECOL_RATE" localSheetId="4">FALSE</definedName>
    <definedName name="QBREPORTCOMPARECOL_RATE" localSheetId="3">FALSE</definedName>
    <definedName name="QBREPORTCOMPARECOL_RATE" localSheetId="2">FALSE</definedName>
    <definedName name="QBREPORTCOMPARECOL_RATE" localSheetId="10">FALSE</definedName>
    <definedName name="QBREPORTCOMPARECOL_TRIPBILLEDMILES" localSheetId="12">FALSE</definedName>
    <definedName name="QBREPORTCOMPARECOL_TRIPBILLEDMILES" localSheetId="9">FALSE</definedName>
    <definedName name="QBREPORTCOMPARECOL_TRIPBILLEDMILES" localSheetId="11">FALSE</definedName>
    <definedName name="QBREPORTCOMPARECOL_TRIPBILLEDMILES" localSheetId="1">FALSE</definedName>
    <definedName name="QBREPORTCOMPARECOL_TRIPBILLEDMILES" localSheetId="0">FALSE</definedName>
    <definedName name="QBREPORTCOMPARECOL_TRIPBILLEDMILES" localSheetId="6">FALSE</definedName>
    <definedName name="QBREPORTCOMPARECOL_TRIPBILLEDMILES" localSheetId="4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0">FALSE</definedName>
    <definedName name="QBREPORTCOMPARECOL_TRIPBILLINGAMOUNT" localSheetId="12">FALSE</definedName>
    <definedName name="QBREPORTCOMPARECOL_TRIPBILLINGAMOUNT" localSheetId="9">FALSE</definedName>
    <definedName name="QBREPORTCOMPARECOL_TRIPBILLINGAMOUNT" localSheetId="11">FALSE</definedName>
    <definedName name="QBREPORTCOMPARECOL_TRIPBILLINGAMOUNT" localSheetId="1">FALSE</definedName>
    <definedName name="QBREPORTCOMPARECOL_TRIPBILLINGAMOUNT" localSheetId="0">FALSE</definedName>
    <definedName name="QBREPORTCOMPARECOL_TRIPBILLINGAMOUNT" localSheetId="6">FALSE</definedName>
    <definedName name="QBREPORTCOMPARECOL_TRIPBILLINGAMOUNT" localSheetId="4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0">FALSE</definedName>
    <definedName name="QBREPORTCOMPARECOL_TRIPMILES" localSheetId="12">FALSE</definedName>
    <definedName name="QBREPORTCOMPARECOL_TRIPMILES" localSheetId="9">FALSE</definedName>
    <definedName name="QBREPORTCOMPARECOL_TRIPMILES" localSheetId="11">FALSE</definedName>
    <definedName name="QBREPORTCOMPARECOL_TRIPMILES" localSheetId="1">FALSE</definedName>
    <definedName name="QBREPORTCOMPARECOL_TRIPMILES" localSheetId="0">FALSE</definedName>
    <definedName name="QBREPORTCOMPARECOL_TRIPMILES" localSheetId="6">FALSE</definedName>
    <definedName name="QBREPORTCOMPARECOL_TRIPMILES" localSheetId="4">FALSE</definedName>
    <definedName name="QBREPORTCOMPARECOL_TRIPMILES" localSheetId="3">FALSE</definedName>
    <definedName name="QBREPORTCOMPARECOL_TRIPMILES" localSheetId="2">FALSE</definedName>
    <definedName name="QBREPORTCOMPARECOL_TRIPMILES" localSheetId="10">FALSE</definedName>
    <definedName name="QBREPORTCOMPARECOL_TRIPNOTBILLABLEMILES" localSheetId="12">FALSE</definedName>
    <definedName name="QBREPORTCOMPARECOL_TRIPNOTBILLABLEMILES" localSheetId="9">FALSE</definedName>
    <definedName name="QBREPORTCOMPARECOL_TRIPNOTBILLABLEMILES" localSheetId="11">FALSE</definedName>
    <definedName name="QBREPORTCOMPARECOL_TRIPNOTBILLABLEMILES" localSheetId="1">FALSE</definedName>
    <definedName name="QBREPORTCOMPARECOL_TRIPNOTBILLABLEMILES" localSheetId="0">FALSE</definedName>
    <definedName name="QBREPORTCOMPARECOL_TRIPNOTBILLABLEMILES" localSheetId="6">FALSE</definedName>
    <definedName name="QBREPORTCOMPARECOL_TRIPNOTBILLABLEMILES" localSheetId="4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0">FALSE</definedName>
    <definedName name="QBREPORTCOMPARECOL_TRIPTAXDEDUCTIBLEAMOUNT" localSheetId="12">FALSE</definedName>
    <definedName name="QBREPORTCOMPARECOL_TRIPTAXDEDUCTIBLEAMOUNT" localSheetId="9">FALSE</definedName>
    <definedName name="QBREPORTCOMPARECOL_TRIPTAXDEDUCTIBLEAMOUNT" localSheetId="11">FALSE</definedName>
    <definedName name="QBREPORTCOMPARECOL_TRIPTAXDEDUCTIBLEAMOUNT" localSheetId="1">FALSE</definedName>
    <definedName name="QBREPORTCOMPARECOL_TRIPTAXDEDUCTIBLEAMOUNT" localSheetId="0">FALSE</definedName>
    <definedName name="QBREPORTCOMPARECOL_TRIPTAXDEDUCTIBLEAMOUNT" localSheetId="6">FALSE</definedName>
    <definedName name="QBREPORTCOMPARECOL_TRIPTAXDEDUCTIBLEAMOUNT" localSheetId="4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0">FALSE</definedName>
    <definedName name="QBREPORTCOMPARECOL_TRIPUNBILLEDMILES" localSheetId="12">FALSE</definedName>
    <definedName name="QBREPORTCOMPARECOL_TRIPUNBILLEDMILES" localSheetId="9">FALSE</definedName>
    <definedName name="QBREPORTCOMPARECOL_TRIPUNBILLEDMILES" localSheetId="11">FALSE</definedName>
    <definedName name="QBREPORTCOMPARECOL_TRIPUNBILLEDMILES" localSheetId="1">FALSE</definedName>
    <definedName name="QBREPORTCOMPARECOL_TRIPUNBILLEDMILES" localSheetId="0">FALSE</definedName>
    <definedName name="QBREPORTCOMPARECOL_TRIPUNBILLEDMILES" localSheetId="6">FALSE</definedName>
    <definedName name="QBREPORTCOMPARECOL_TRIPUNBILLEDMILES" localSheetId="4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0">FALSE</definedName>
    <definedName name="QBREPORTCOMPARECOL_YTD" localSheetId="12">FALSE</definedName>
    <definedName name="QBREPORTCOMPARECOL_YTD" localSheetId="9">FALSE</definedName>
    <definedName name="QBREPORTCOMPARECOL_YTD" localSheetId="11">FALSE</definedName>
    <definedName name="QBREPORTCOMPARECOL_YTD" localSheetId="1">FALSE</definedName>
    <definedName name="QBREPORTCOMPARECOL_YTD" localSheetId="0">FALSE</definedName>
    <definedName name="QBREPORTCOMPARECOL_YTD" localSheetId="6">FALSE</definedName>
    <definedName name="QBREPORTCOMPARECOL_YTD" localSheetId="4">FALSE</definedName>
    <definedName name="QBREPORTCOMPARECOL_YTD" localSheetId="3">FALSE</definedName>
    <definedName name="QBREPORTCOMPARECOL_YTD" localSheetId="2">FALSE</definedName>
    <definedName name="QBREPORTCOMPARECOL_YTD" localSheetId="10">FALSE</definedName>
    <definedName name="QBREPORTCOMPARECOL_YTDBUDGET" localSheetId="12">FALSE</definedName>
    <definedName name="QBREPORTCOMPARECOL_YTDBUDGET" localSheetId="9">FALSE</definedName>
    <definedName name="QBREPORTCOMPARECOL_YTDBUDGET" localSheetId="11">FALSE</definedName>
    <definedName name="QBREPORTCOMPARECOL_YTDBUDGET" localSheetId="1">FALSE</definedName>
    <definedName name="QBREPORTCOMPARECOL_YTDBUDGET" localSheetId="0">FALSE</definedName>
    <definedName name="QBREPORTCOMPARECOL_YTDBUDGET" localSheetId="6">FALSE</definedName>
    <definedName name="QBREPORTCOMPARECOL_YTDBUDGET" localSheetId="4">FALSE</definedName>
    <definedName name="QBREPORTCOMPARECOL_YTDBUDGET" localSheetId="3">FALSE</definedName>
    <definedName name="QBREPORTCOMPARECOL_YTDBUDGET" localSheetId="2">FALSE</definedName>
    <definedName name="QBREPORTCOMPARECOL_YTDBUDGET" localSheetId="10">FALSE</definedName>
    <definedName name="QBREPORTCOMPARECOL_YTDPCT" localSheetId="12">FALSE</definedName>
    <definedName name="QBREPORTCOMPARECOL_YTDPCT" localSheetId="9">FALSE</definedName>
    <definedName name="QBREPORTCOMPARECOL_YTDPCT" localSheetId="11">FALSE</definedName>
    <definedName name="QBREPORTCOMPARECOL_YTDPCT" localSheetId="1">FALSE</definedName>
    <definedName name="QBREPORTCOMPARECOL_YTDPCT" localSheetId="0">FALSE</definedName>
    <definedName name="QBREPORTCOMPARECOL_YTDPCT" localSheetId="6">FALSE</definedName>
    <definedName name="QBREPORTCOMPARECOL_YTDPCT" localSheetId="4">FALSE</definedName>
    <definedName name="QBREPORTCOMPARECOL_YTDPCT" localSheetId="3">FALSE</definedName>
    <definedName name="QBREPORTCOMPARECOL_YTDPCT" localSheetId="2">FALSE</definedName>
    <definedName name="QBREPORTCOMPARECOL_YTDPCT" localSheetId="10">FALSE</definedName>
    <definedName name="QBREPORTROWAXIS" localSheetId="12">11</definedName>
    <definedName name="QBREPORTROWAXIS" localSheetId="9">11</definedName>
    <definedName name="QBREPORTROWAXIS" localSheetId="11">11</definedName>
    <definedName name="QBREPORTROWAXIS" localSheetId="1">11</definedName>
    <definedName name="QBREPORTROWAXIS" localSheetId="0">11</definedName>
    <definedName name="QBREPORTROWAXIS" localSheetId="6">13</definedName>
    <definedName name="QBREPORTROWAXIS" localSheetId="4">11</definedName>
    <definedName name="QBREPORTROWAXIS" localSheetId="3">11</definedName>
    <definedName name="QBREPORTROWAXIS" localSheetId="2">11</definedName>
    <definedName name="QBREPORTROWAXIS" localSheetId="10">11</definedName>
    <definedName name="QBREPORTSUBCOLAXIS" localSheetId="12">0</definedName>
    <definedName name="QBREPORTSUBCOLAXIS" localSheetId="9">0</definedName>
    <definedName name="QBREPORTSUBCOLAXIS" localSheetId="11">0</definedName>
    <definedName name="QBREPORTSUBCOLAXIS" localSheetId="1">0</definedName>
    <definedName name="QBREPORTSUBCOLAXIS" localSheetId="0">0</definedName>
    <definedName name="QBREPORTSUBCOLAXIS" localSheetId="6">0</definedName>
    <definedName name="QBREPORTSUBCOLAXIS" localSheetId="4">24</definedName>
    <definedName name="QBREPORTSUBCOLAXIS" localSheetId="3">0</definedName>
    <definedName name="QBREPORTSUBCOLAXIS" localSheetId="2">0</definedName>
    <definedName name="QBREPORTSUBCOLAXIS" localSheetId="10">24</definedName>
    <definedName name="QBREPORTTYPE" localSheetId="12">0</definedName>
    <definedName name="QBREPORTTYPE" localSheetId="9">0</definedName>
    <definedName name="QBREPORTTYPE" localSheetId="11">0</definedName>
    <definedName name="QBREPORTTYPE" localSheetId="1">0</definedName>
    <definedName name="QBREPORTTYPE" localSheetId="0">0</definedName>
    <definedName name="QBREPORTTYPE" localSheetId="6">12</definedName>
    <definedName name="QBREPORTTYPE" localSheetId="4">288</definedName>
    <definedName name="QBREPORTTYPE" localSheetId="3">0</definedName>
    <definedName name="QBREPORTTYPE" localSheetId="2">0</definedName>
    <definedName name="QBREPORTTYPE" localSheetId="10">0</definedName>
    <definedName name="QBROWHEADERS" localSheetId="12">5</definedName>
    <definedName name="QBROWHEADERS" localSheetId="9">9</definedName>
    <definedName name="QBROWHEADERS" localSheetId="11">8</definedName>
    <definedName name="QBROWHEADERS" localSheetId="1">9</definedName>
    <definedName name="QBROWHEADERS" localSheetId="0">5</definedName>
    <definedName name="QBROWHEADERS" localSheetId="6">2</definedName>
    <definedName name="QBROWHEADERS" localSheetId="4">5</definedName>
    <definedName name="QBROWHEADERS" localSheetId="3">9</definedName>
    <definedName name="QBROWHEADERS" localSheetId="2">5</definedName>
    <definedName name="QBROWHEADERS" localSheetId="10">9</definedName>
    <definedName name="QBSTARTDATE" localSheetId="12">20150101</definedName>
    <definedName name="QBSTARTDATE" localSheetId="9">20250101</definedName>
    <definedName name="QBSTARTDATE" localSheetId="11">20250101</definedName>
    <definedName name="QBSTARTDATE" localSheetId="1">20260401</definedName>
    <definedName name="QBSTARTDATE" localSheetId="0">20170301</definedName>
    <definedName name="QBSTARTDATE" localSheetId="6">20260516</definedName>
    <definedName name="QBSTARTDATE" localSheetId="4">20170101</definedName>
    <definedName name="QBSTARTDATE" localSheetId="3">20260101</definedName>
    <definedName name="QBSTARTDATE" localSheetId="2">20260101</definedName>
    <definedName name="QBSTARTDATE" localSheetId="10">20260101</definedName>
  </definedNames>
  <calcPr calcId="191029" iterateDelta="1E-4"/>
</workbook>
</file>

<file path=xl/calcChain.xml><?xml version="1.0" encoding="utf-8"?>
<calcChain xmlns="http://schemas.openxmlformats.org/spreadsheetml/2006/main">
  <c r="M13" i="7" l="1"/>
  <c r="K13" i="7"/>
  <c r="I13" i="7"/>
  <c r="G13" i="7"/>
  <c r="E13" i="7"/>
  <c r="M12" i="7"/>
  <c r="M11" i="7"/>
  <c r="M10" i="7"/>
  <c r="M9" i="7"/>
  <c r="M8" i="7"/>
  <c r="M7" i="7"/>
  <c r="M6" i="7"/>
  <c r="M5" i="7"/>
  <c r="AD36" i="129"/>
  <c r="AB36" i="129"/>
  <c r="Z36" i="129"/>
  <c r="X36" i="129"/>
  <c r="V36" i="129"/>
  <c r="T36" i="129"/>
  <c r="R36" i="129"/>
  <c r="P36" i="129"/>
  <c r="N36" i="129"/>
  <c r="L36" i="129"/>
  <c r="J36" i="129"/>
  <c r="H36" i="129"/>
  <c r="F36" i="129"/>
  <c r="AD35" i="129"/>
  <c r="AB35" i="129"/>
  <c r="Z35" i="129"/>
  <c r="X35" i="129"/>
  <c r="V35" i="129"/>
  <c r="T35" i="129"/>
  <c r="R35" i="129"/>
  <c r="P35" i="129"/>
  <c r="N35" i="129"/>
  <c r="L35" i="129"/>
  <c r="J35" i="129"/>
  <c r="H35" i="129"/>
  <c r="F35" i="129"/>
  <c r="AD34" i="129"/>
  <c r="AB34" i="129"/>
  <c r="Z34" i="129"/>
  <c r="X34" i="129"/>
  <c r="V34" i="129"/>
  <c r="T34" i="129"/>
  <c r="R34" i="129"/>
  <c r="P34" i="129"/>
  <c r="N34" i="129"/>
  <c r="L34" i="129"/>
  <c r="J34" i="129"/>
  <c r="H34" i="129"/>
  <c r="F34" i="129"/>
  <c r="AD32" i="129"/>
  <c r="AD31" i="129"/>
  <c r="AD30" i="129"/>
  <c r="AD29" i="129"/>
  <c r="AD28" i="129"/>
  <c r="AD27" i="129"/>
  <c r="AD26" i="129"/>
  <c r="AD25" i="129"/>
  <c r="AD24" i="129"/>
  <c r="AD23" i="129"/>
  <c r="AD22" i="129"/>
  <c r="AD21" i="129"/>
  <c r="AD20" i="129"/>
  <c r="AD19" i="129"/>
  <c r="AD17" i="129"/>
  <c r="AB17" i="129"/>
  <c r="Z17" i="129"/>
  <c r="X17" i="129"/>
  <c r="V17" i="129"/>
  <c r="T17" i="129"/>
  <c r="R17" i="129"/>
  <c r="P17" i="129"/>
  <c r="N17" i="129"/>
  <c r="L17" i="129"/>
  <c r="J17" i="129"/>
  <c r="H17" i="129"/>
  <c r="F17" i="129"/>
  <c r="AD16" i="129"/>
  <c r="N16" i="129"/>
  <c r="L16" i="129"/>
  <c r="J16" i="129"/>
  <c r="H16" i="129"/>
  <c r="F16" i="129"/>
  <c r="AD15" i="129"/>
  <c r="AD13" i="129"/>
  <c r="AB13" i="129"/>
  <c r="Z13" i="129"/>
  <c r="X13" i="129"/>
  <c r="V13" i="129"/>
  <c r="T13" i="129"/>
  <c r="R13" i="129"/>
  <c r="P13" i="129"/>
  <c r="N13" i="129"/>
  <c r="L13" i="129"/>
  <c r="J13" i="129"/>
  <c r="H13" i="129"/>
  <c r="F13" i="129"/>
  <c r="AD12" i="129"/>
  <c r="AD11" i="129"/>
  <c r="AD9" i="129"/>
  <c r="AD8" i="129"/>
  <c r="AD7" i="129"/>
  <c r="N27" i="146"/>
  <c r="L27" i="146"/>
  <c r="J27" i="146"/>
  <c r="H27" i="146"/>
  <c r="F27" i="146"/>
  <c r="N26" i="146"/>
  <c r="L26" i="146"/>
  <c r="J26" i="146"/>
  <c r="H26" i="146"/>
  <c r="F26" i="146"/>
  <c r="N25" i="146"/>
  <c r="L25" i="146"/>
  <c r="J25" i="146"/>
  <c r="F25" i="146"/>
  <c r="N24" i="146"/>
  <c r="N23" i="146"/>
  <c r="N22" i="146"/>
  <c r="N21" i="146"/>
  <c r="N20" i="146"/>
  <c r="N19" i="146"/>
  <c r="N18" i="146"/>
  <c r="N17" i="146"/>
  <c r="N16" i="146"/>
  <c r="N15" i="146"/>
  <c r="N13" i="146"/>
  <c r="L13" i="146"/>
  <c r="J13" i="146"/>
  <c r="H13" i="146"/>
  <c r="F13" i="146"/>
  <c r="N12" i="146"/>
  <c r="L12" i="146"/>
  <c r="J12" i="146"/>
  <c r="H12" i="146"/>
  <c r="F12" i="146"/>
  <c r="N11" i="146"/>
  <c r="N9" i="146"/>
  <c r="N8" i="146"/>
  <c r="N7" i="146"/>
  <c r="R138" i="25"/>
  <c r="P138" i="25"/>
  <c r="N138" i="25"/>
  <c r="L138" i="25"/>
  <c r="J138" i="25"/>
  <c r="R137" i="25"/>
  <c r="P137" i="25"/>
  <c r="N137" i="25"/>
  <c r="L137" i="25"/>
  <c r="J137" i="25"/>
  <c r="R136" i="25"/>
  <c r="P136" i="25"/>
  <c r="N136" i="25"/>
  <c r="J136" i="25"/>
  <c r="R135" i="25"/>
  <c r="R134" i="25"/>
  <c r="P134" i="25"/>
  <c r="R133" i="25"/>
  <c r="R131" i="25"/>
  <c r="P131" i="25"/>
  <c r="R130" i="25"/>
  <c r="R129" i="25"/>
  <c r="R128" i="25"/>
  <c r="R126" i="25"/>
  <c r="P126" i="25"/>
  <c r="J126" i="25"/>
  <c r="R125" i="25"/>
  <c r="R124" i="25"/>
  <c r="J124" i="25"/>
  <c r="R123" i="25"/>
  <c r="R120" i="25"/>
  <c r="P120" i="25"/>
  <c r="R119" i="25"/>
  <c r="R118" i="25"/>
  <c r="R117" i="25"/>
  <c r="R115" i="25"/>
  <c r="P115" i="25"/>
  <c r="R114" i="25"/>
  <c r="P114" i="25"/>
  <c r="R113" i="25"/>
  <c r="R112" i="25"/>
  <c r="R110" i="25"/>
  <c r="R108" i="25"/>
  <c r="P108" i="25"/>
  <c r="N108" i="25"/>
  <c r="R107" i="25"/>
  <c r="P107" i="25"/>
  <c r="R106" i="25"/>
  <c r="R104" i="25"/>
  <c r="R103" i="25"/>
  <c r="R102" i="25"/>
  <c r="P102" i="25"/>
  <c r="R101" i="25"/>
  <c r="R100" i="25"/>
  <c r="R97" i="25"/>
  <c r="P97" i="25"/>
  <c r="R96" i="25"/>
  <c r="R95" i="25"/>
  <c r="P95" i="25"/>
  <c r="R94" i="25"/>
  <c r="P94" i="25"/>
  <c r="R93" i="25"/>
  <c r="R92" i="25"/>
  <c r="R91" i="25"/>
  <c r="R90" i="25"/>
  <c r="R87" i="25"/>
  <c r="P87" i="25"/>
  <c r="R86" i="25"/>
  <c r="R85" i="25"/>
  <c r="R83" i="25"/>
  <c r="R82" i="25"/>
  <c r="R81" i="25"/>
  <c r="R79" i="25"/>
  <c r="P79" i="25"/>
  <c r="N79" i="25"/>
  <c r="R78" i="25"/>
  <c r="P78" i="25"/>
  <c r="N78" i="25"/>
  <c r="R77" i="25"/>
  <c r="R76" i="25"/>
  <c r="R75" i="25"/>
  <c r="R74" i="25"/>
  <c r="R72" i="25"/>
  <c r="P72" i="25"/>
  <c r="R71" i="25"/>
  <c r="R70" i="25"/>
  <c r="R67" i="25"/>
  <c r="P67" i="25"/>
  <c r="R66" i="25"/>
  <c r="R65" i="25"/>
  <c r="P65" i="25"/>
  <c r="R64" i="25"/>
  <c r="R63" i="25"/>
  <c r="R62" i="25"/>
  <c r="R61" i="25"/>
  <c r="R60" i="25"/>
  <c r="R59" i="25"/>
  <c r="R58" i="25"/>
  <c r="R54" i="25"/>
  <c r="P54" i="25"/>
  <c r="N54" i="25"/>
  <c r="L54" i="25"/>
  <c r="J54" i="25"/>
  <c r="R53" i="25"/>
  <c r="P53" i="25"/>
  <c r="N53" i="25"/>
  <c r="L53" i="25"/>
  <c r="J53" i="25"/>
  <c r="R52" i="25"/>
  <c r="P52" i="25"/>
  <c r="R51" i="25"/>
  <c r="R48" i="25"/>
  <c r="R47" i="25"/>
  <c r="R45" i="25"/>
  <c r="P45" i="25"/>
  <c r="R44" i="25"/>
  <c r="R42" i="25"/>
  <c r="N42" i="25"/>
  <c r="J42" i="25"/>
  <c r="R41" i="25"/>
  <c r="J41" i="25"/>
  <c r="R40" i="25"/>
  <c r="J40" i="25"/>
  <c r="R39" i="25"/>
  <c r="R38" i="25"/>
  <c r="R35" i="25"/>
  <c r="N35" i="25"/>
  <c r="J35" i="25"/>
  <c r="R34" i="25"/>
  <c r="N34" i="25"/>
  <c r="R33" i="25"/>
  <c r="R32" i="25"/>
  <c r="R31" i="25"/>
  <c r="N31" i="25"/>
  <c r="R30" i="25"/>
  <c r="R29" i="25"/>
  <c r="R27" i="25"/>
  <c r="R26" i="25"/>
  <c r="R24" i="25"/>
  <c r="J24" i="25"/>
  <c r="R23" i="25"/>
  <c r="R22" i="25"/>
  <c r="R21" i="25"/>
  <c r="R20" i="25"/>
  <c r="J20" i="25"/>
  <c r="R19" i="25"/>
  <c r="R18" i="25"/>
  <c r="R17" i="25"/>
  <c r="R12" i="25"/>
  <c r="L12" i="25"/>
  <c r="R11" i="25"/>
  <c r="L11" i="25"/>
  <c r="R10" i="25"/>
  <c r="R9" i="25"/>
  <c r="L152" i="131"/>
  <c r="J152" i="131"/>
  <c r="L151" i="131"/>
  <c r="J151" i="131"/>
  <c r="L150" i="131"/>
  <c r="J150" i="131"/>
  <c r="L148" i="131"/>
  <c r="J148" i="131"/>
  <c r="L142" i="131"/>
  <c r="J142" i="131"/>
  <c r="L137" i="131"/>
  <c r="L134" i="131"/>
  <c r="J134" i="131"/>
  <c r="L133" i="131"/>
  <c r="L129" i="131"/>
  <c r="J129" i="131"/>
  <c r="L125" i="131"/>
  <c r="J125" i="131"/>
  <c r="L120" i="131"/>
  <c r="J120" i="131"/>
  <c r="L119" i="131"/>
  <c r="J119" i="131"/>
  <c r="L115" i="131"/>
  <c r="L110" i="131"/>
  <c r="J110" i="131"/>
  <c r="L109" i="131"/>
  <c r="J109" i="131"/>
  <c r="L104" i="131"/>
  <c r="J104" i="131"/>
  <c r="L99" i="131"/>
  <c r="J99" i="131"/>
  <c r="L97" i="131"/>
  <c r="J97" i="131"/>
  <c r="L96" i="131"/>
  <c r="J96" i="131"/>
  <c r="L89" i="131"/>
  <c r="J89" i="131"/>
  <c r="L81" i="131"/>
  <c r="J81" i="131"/>
  <c r="L80" i="131"/>
  <c r="J80" i="131"/>
  <c r="L74" i="131"/>
  <c r="J74" i="131"/>
  <c r="L69" i="131"/>
  <c r="J69" i="131"/>
  <c r="L67" i="131"/>
  <c r="J67" i="131"/>
  <c r="L56" i="131"/>
  <c r="J56" i="131"/>
  <c r="L55" i="131"/>
  <c r="J55" i="131"/>
  <c r="L54" i="131"/>
  <c r="J54" i="131"/>
  <c r="L47" i="131"/>
  <c r="J47" i="131"/>
  <c r="L44" i="131"/>
  <c r="J44" i="131"/>
  <c r="L43" i="131"/>
  <c r="J43" i="131"/>
  <c r="L42" i="131"/>
  <c r="J42" i="131"/>
  <c r="L37" i="131"/>
  <c r="J37" i="131"/>
  <c r="L36" i="131"/>
  <c r="J36" i="131"/>
  <c r="L32" i="131"/>
  <c r="J32" i="131"/>
  <c r="L25" i="131"/>
  <c r="J25" i="131"/>
  <c r="L21" i="131"/>
  <c r="J21" i="131"/>
  <c r="L13" i="131"/>
  <c r="J13" i="131"/>
  <c r="L12" i="131"/>
  <c r="J12" i="131"/>
  <c r="R120" i="2"/>
  <c r="P120" i="2"/>
  <c r="N120" i="2"/>
  <c r="L120" i="2"/>
  <c r="J120" i="2"/>
  <c r="R119" i="2"/>
  <c r="P119" i="2"/>
  <c r="N119" i="2"/>
  <c r="L119" i="2"/>
  <c r="J119" i="2"/>
  <c r="R118" i="2"/>
  <c r="P118" i="2"/>
  <c r="N118" i="2"/>
  <c r="J118" i="2"/>
  <c r="R117" i="2"/>
  <c r="P117" i="2"/>
  <c r="J117" i="2"/>
  <c r="R116" i="2"/>
  <c r="R115" i="2"/>
  <c r="J115" i="2"/>
  <c r="R114" i="2"/>
  <c r="R111" i="2"/>
  <c r="P111" i="2"/>
  <c r="R110" i="2"/>
  <c r="R109" i="2"/>
  <c r="R107" i="2"/>
  <c r="P107" i="2"/>
  <c r="R106" i="2"/>
  <c r="P106" i="2"/>
  <c r="R105" i="2"/>
  <c r="R104" i="2"/>
  <c r="R102" i="2"/>
  <c r="R100" i="2"/>
  <c r="P100" i="2"/>
  <c r="R99" i="2"/>
  <c r="P99" i="2"/>
  <c r="R98" i="2"/>
  <c r="R95" i="2"/>
  <c r="R94" i="2"/>
  <c r="P94" i="2"/>
  <c r="R93" i="2"/>
  <c r="R92" i="2"/>
  <c r="R89" i="2"/>
  <c r="P89" i="2"/>
  <c r="R88" i="2"/>
  <c r="R87" i="2"/>
  <c r="P87" i="2"/>
  <c r="R86" i="2"/>
  <c r="P86" i="2"/>
  <c r="R83" i="2"/>
  <c r="R82" i="2"/>
  <c r="R79" i="2"/>
  <c r="P79" i="2"/>
  <c r="R78" i="2"/>
  <c r="R76" i="2"/>
  <c r="R74" i="2"/>
  <c r="P74" i="2"/>
  <c r="N74" i="2"/>
  <c r="R73" i="2"/>
  <c r="P73" i="2"/>
  <c r="N73" i="2"/>
  <c r="R72" i="2"/>
  <c r="R71" i="2"/>
  <c r="R70" i="2"/>
  <c r="R69" i="2"/>
  <c r="R67" i="2"/>
  <c r="P67" i="2"/>
  <c r="R66" i="2"/>
  <c r="R65" i="2"/>
  <c r="R62" i="2"/>
  <c r="P62" i="2"/>
  <c r="R61" i="2"/>
  <c r="P61" i="2"/>
  <c r="R52" i="2"/>
  <c r="R51" i="2"/>
  <c r="R47" i="2"/>
  <c r="P47" i="2"/>
  <c r="N47" i="2"/>
  <c r="L47" i="2"/>
  <c r="J47" i="2"/>
  <c r="R46" i="2"/>
  <c r="P46" i="2"/>
  <c r="N46" i="2"/>
  <c r="L46" i="2"/>
  <c r="J46" i="2"/>
  <c r="R44" i="2"/>
  <c r="R43" i="2"/>
  <c r="R41" i="2"/>
  <c r="P41" i="2"/>
  <c r="R40" i="2"/>
  <c r="R38" i="2"/>
  <c r="N38" i="2"/>
  <c r="J38" i="2"/>
  <c r="R37" i="2"/>
  <c r="J37" i="2"/>
  <c r="R36" i="2"/>
  <c r="J36" i="2"/>
  <c r="R35" i="2"/>
  <c r="R34" i="2"/>
  <c r="R31" i="2"/>
  <c r="N31" i="2"/>
  <c r="J31" i="2"/>
  <c r="R30" i="2"/>
  <c r="N30" i="2"/>
  <c r="R29" i="2"/>
  <c r="R28" i="2"/>
  <c r="N28" i="2"/>
  <c r="R27" i="2"/>
  <c r="R25" i="2"/>
  <c r="R24" i="2"/>
  <c r="R22" i="2"/>
  <c r="J22" i="2"/>
  <c r="R21" i="2"/>
  <c r="R20" i="2"/>
  <c r="J20" i="2"/>
  <c r="R19" i="2"/>
  <c r="R18" i="2"/>
  <c r="R17" i="2"/>
  <c r="R12" i="2"/>
  <c r="L12" i="2"/>
  <c r="R11" i="2"/>
  <c r="L11" i="2"/>
  <c r="R10" i="2"/>
  <c r="R9" i="2"/>
  <c r="R185" i="130"/>
  <c r="P185" i="130"/>
  <c r="N185" i="130"/>
  <c r="L185" i="130"/>
  <c r="J185" i="130"/>
  <c r="R184" i="130"/>
  <c r="P184" i="130"/>
  <c r="N184" i="130"/>
  <c r="L184" i="130"/>
  <c r="J184" i="130"/>
  <c r="R183" i="130"/>
  <c r="P183" i="130"/>
  <c r="N183" i="130"/>
  <c r="L183" i="130"/>
  <c r="J183" i="130"/>
  <c r="R182" i="130"/>
  <c r="R181" i="130"/>
  <c r="P181" i="130"/>
  <c r="J181" i="130"/>
  <c r="R180" i="130"/>
  <c r="R178" i="130"/>
  <c r="R177" i="130"/>
  <c r="R175" i="130"/>
  <c r="P175" i="130"/>
  <c r="R174" i="130"/>
  <c r="R173" i="130"/>
  <c r="R172" i="130"/>
  <c r="R170" i="130"/>
  <c r="J170" i="130"/>
  <c r="R169" i="130"/>
  <c r="R167" i="130"/>
  <c r="R166" i="130"/>
  <c r="P166" i="130"/>
  <c r="J166" i="130"/>
  <c r="R165" i="130"/>
  <c r="P165" i="130"/>
  <c r="J165" i="130"/>
  <c r="R164" i="130"/>
  <c r="R163" i="130"/>
  <c r="R161" i="130"/>
  <c r="R160" i="130"/>
  <c r="J160" i="130"/>
  <c r="R159" i="130"/>
  <c r="J159" i="130"/>
  <c r="R158" i="130"/>
  <c r="R156" i="130"/>
  <c r="R153" i="130"/>
  <c r="P153" i="130"/>
  <c r="R152" i="130"/>
  <c r="R151" i="130"/>
  <c r="R150" i="130"/>
  <c r="R148" i="130"/>
  <c r="P148" i="130"/>
  <c r="R147" i="130"/>
  <c r="P147" i="130"/>
  <c r="R146" i="130"/>
  <c r="R145" i="130"/>
  <c r="R143" i="130"/>
  <c r="P143" i="130"/>
  <c r="R142" i="130"/>
  <c r="R140" i="130"/>
  <c r="R139" i="130"/>
  <c r="R137" i="130"/>
  <c r="P137" i="130"/>
  <c r="N137" i="130"/>
  <c r="R136" i="130"/>
  <c r="P136" i="130"/>
  <c r="R135" i="130"/>
  <c r="R134" i="130"/>
  <c r="R132" i="130"/>
  <c r="R131" i="130"/>
  <c r="R130" i="130"/>
  <c r="P130" i="130"/>
  <c r="R129" i="130"/>
  <c r="R128" i="130"/>
  <c r="R125" i="130"/>
  <c r="P125" i="130"/>
  <c r="N125" i="130"/>
  <c r="J125" i="130"/>
  <c r="R124" i="130"/>
  <c r="R123" i="130"/>
  <c r="P123" i="130"/>
  <c r="R122" i="130"/>
  <c r="R121" i="130"/>
  <c r="P121" i="130"/>
  <c r="R120" i="130"/>
  <c r="R119" i="130"/>
  <c r="R118" i="130"/>
  <c r="R117" i="130"/>
  <c r="R114" i="130"/>
  <c r="P114" i="130"/>
  <c r="R113" i="130"/>
  <c r="R112" i="130"/>
  <c r="R110" i="130"/>
  <c r="R109" i="130"/>
  <c r="R108" i="130"/>
  <c r="R107" i="130"/>
  <c r="R106" i="130"/>
  <c r="R103" i="130"/>
  <c r="P103" i="130"/>
  <c r="N103" i="130"/>
  <c r="R102" i="130"/>
  <c r="P102" i="130"/>
  <c r="N102" i="130"/>
  <c r="R101" i="130"/>
  <c r="R100" i="130"/>
  <c r="R99" i="130"/>
  <c r="R98" i="130"/>
  <c r="R96" i="130"/>
  <c r="P96" i="130"/>
  <c r="R95" i="130"/>
  <c r="R94" i="130"/>
  <c r="R93" i="130"/>
  <c r="R92" i="130"/>
  <c r="R89" i="130"/>
  <c r="P89" i="130"/>
  <c r="R88" i="130"/>
  <c r="R87" i="130"/>
  <c r="P87" i="130"/>
  <c r="R85" i="130"/>
  <c r="R83" i="130"/>
  <c r="R82" i="130"/>
  <c r="R81" i="130"/>
  <c r="R80" i="130"/>
  <c r="R79" i="130"/>
  <c r="R78" i="130"/>
  <c r="R77" i="130"/>
  <c r="R74" i="130"/>
  <c r="L74" i="130"/>
  <c r="R73" i="130"/>
  <c r="R72" i="130"/>
  <c r="R69" i="130"/>
  <c r="P69" i="130"/>
  <c r="N69" i="130"/>
  <c r="L69" i="130"/>
  <c r="J69" i="130"/>
  <c r="R68" i="130"/>
  <c r="P68" i="130"/>
  <c r="N68" i="130"/>
  <c r="L68" i="130"/>
  <c r="J68" i="130"/>
  <c r="R67" i="130"/>
  <c r="P67" i="130"/>
  <c r="R66" i="130"/>
  <c r="R64" i="130"/>
  <c r="J64" i="130"/>
  <c r="R63" i="130"/>
  <c r="R60" i="130"/>
  <c r="R59" i="130"/>
  <c r="R58" i="130"/>
  <c r="R57" i="130"/>
  <c r="R55" i="130"/>
  <c r="P55" i="130"/>
  <c r="R54" i="130"/>
  <c r="R52" i="130"/>
  <c r="N52" i="130"/>
  <c r="J52" i="130"/>
  <c r="R51" i="130"/>
  <c r="J51" i="130"/>
  <c r="R50" i="130"/>
  <c r="R48" i="130"/>
  <c r="J48" i="130"/>
  <c r="R47" i="130"/>
  <c r="J47" i="130"/>
  <c r="R46" i="130"/>
  <c r="R45" i="130"/>
  <c r="R43" i="130"/>
  <c r="J43" i="130"/>
  <c r="R42" i="130"/>
  <c r="R41" i="130"/>
  <c r="R40" i="130"/>
  <c r="R37" i="130"/>
  <c r="N37" i="130"/>
  <c r="J37" i="130"/>
  <c r="R36" i="130"/>
  <c r="R35" i="130"/>
  <c r="N35" i="130"/>
  <c r="R34" i="130"/>
  <c r="R33" i="130"/>
  <c r="R32" i="130"/>
  <c r="R31" i="130"/>
  <c r="N31" i="130"/>
  <c r="R30" i="130"/>
  <c r="R29" i="130"/>
  <c r="R27" i="130"/>
  <c r="R26" i="130"/>
  <c r="R24" i="130"/>
  <c r="J24" i="130"/>
  <c r="R23" i="130"/>
  <c r="R22" i="130"/>
  <c r="R21" i="130"/>
  <c r="J21" i="130"/>
  <c r="R20" i="130"/>
  <c r="R19" i="130"/>
  <c r="R18" i="130"/>
  <c r="R13" i="130"/>
  <c r="L13" i="130"/>
  <c r="R12" i="130"/>
  <c r="L12" i="130"/>
  <c r="R11" i="130"/>
  <c r="R10" i="130"/>
  <c r="R9" i="130"/>
  <c r="L29" i="8"/>
  <c r="N29" i="8" s="1"/>
  <c r="I32" i="127"/>
  <c r="I33" i="127" s="1"/>
  <c r="I34" i="127" s="1"/>
  <c r="I27" i="127"/>
  <c r="I19" i="127"/>
  <c r="I20" i="127" s="1"/>
  <c r="I21" i="127" s="1"/>
  <c r="I11" i="127"/>
  <c r="I12" i="127" s="1"/>
  <c r="L27" i="8"/>
  <c r="N27" i="8" s="1"/>
  <c r="H16" i="9"/>
  <c r="H18" i="9"/>
  <c r="L21" i="8"/>
  <c r="N21" i="8" s="1"/>
  <c r="L20" i="8"/>
  <c r="N20" i="8" s="1"/>
  <c r="L34" i="8"/>
  <c r="L33" i="8"/>
  <c r="N33" i="8" s="1"/>
  <c r="L32" i="8"/>
  <c r="N32" i="8" s="1"/>
  <c r="L31" i="8"/>
  <c r="L30" i="8"/>
  <c r="N30" i="8" s="1"/>
  <c r="L28" i="8"/>
  <c r="N28" i="8" s="1"/>
  <c r="L26" i="8"/>
  <c r="N26" i="8" s="1"/>
  <c r="L25" i="8"/>
  <c r="N25" i="8" s="1"/>
  <c r="L24" i="8"/>
  <c r="N24" i="8" s="1"/>
  <c r="L22" i="8"/>
  <c r="N22" i="8" s="1"/>
  <c r="N34" i="8"/>
  <c r="N31" i="8"/>
  <c r="N23" i="8"/>
  <c r="I14" i="8"/>
  <c r="I18" i="8"/>
  <c r="H27" i="9"/>
  <c r="L8" i="8"/>
  <c r="N8" i="8" s="1"/>
  <c r="L11" i="8"/>
  <c r="N11" i="8"/>
  <c r="S24" i="9"/>
  <c r="S26" i="9" s="1"/>
  <c r="S32" i="9"/>
  <c r="S34" i="9"/>
  <c r="S44" i="9"/>
  <c r="L9" i="8"/>
  <c r="N9" i="8" s="1"/>
  <c r="L10" i="8"/>
  <c r="N10" i="8" s="1"/>
  <c r="L12" i="8"/>
  <c r="N12" i="8" s="1"/>
  <c r="L13" i="8"/>
  <c r="N13" i="8" s="1"/>
  <c r="M17" i="8"/>
  <c r="L16" i="8"/>
  <c r="L17" i="8"/>
  <c r="G14" i="8"/>
  <c r="G18" i="8" s="1"/>
  <c r="H14" i="8"/>
  <c r="H18" i="8" s="1"/>
  <c r="H35" i="8"/>
  <c r="I35" i="8"/>
  <c r="J14" i="8"/>
  <c r="J18" i="8" s="1"/>
  <c r="J35" i="8"/>
  <c r="K14" i="8"/>
  <c r="K18" i="8" s="1"/>
  <c r="M14" i="8"/>
  <c r="M18" i="8" s="1"/>
  <c r="G35" i="8"/>
  <c r="K35" i="8"/>
  <c r="M35" i="8"/>
  <c r="S10" i="9"/>
  <c r="S13" i="9"/>
  <c r="H12" i="9"/>
  <c r="H32" i="9"/>
  <c r="H33" i="9"/>
  <c r="H41" i="9"/>
  <c r="H43" i="9"/>
  <c r="H44" i="9"/>
  <c r="N7" i="1"/>
  <c r="N8" i="1"/>
  <c r="N9" i="1"/>
  <c r="N10" i="1"/>
  <c r="N11" i="1"/>
  <c r="F12" i="1"/>
  <c r="F13" i="1"/>
  <c r="H12" i="1"/>
  <c r="J12" i="1"/>
  <c r="J13" i="1"/>
  <c r="L12" i="1"/>
  <c r="L13" i="1"/>
  <c r="L22" i="1"/>
  <c r="N15" i="1"/>
  <c r="N16" i="1"/>
  <c r="N17" i="1"/>
  <c r="N18" i="1"/>
  <c r="N19" i="1"/>
  <c r="N20" i="1"/>
  <c r="N21" i="1"/>
  <c r="F22" i="1"/>
  <c r="J22" i="1"/>
  <c r="F13" i="5"/>
  <c r="F17" i="5"/>
  <c r="H13" i="5"/>
  <c r="H16" i="5"/>
  <c r="H32" i="5"/>
  <c r="F32" i="5"/>
  <c r="H13" i="1"/>
  <c r="H23" i="1"/>
  <c r="H24" i="1"/>
  <c r="F23" i="1"/>
  <c r="F24" i="1"/>
  <c r="I36" i="8"/>
  <c r="H17" i="5"/>
  <c r="H33" i="5"/>
  <c r="H34" i="5"/>
  <c r="L23" i="1"/>
  <c r="L24" i="1"/>
  <c r="F33" i="5"/>
  <c r="F34" i="5"/>
  <c r="N22" i="1"/>
  <c r="N16" i="8"/>
  <c r="N17" i="8"/>
  <c r="N13" i="1"/>
  <c r="J23" i="1"/>
  <c r="J24" i="1"/>
  <c r="N12" i="1"/>
  <c r="N24" i="1"/>
  <c r="N23" i="1"/>
  <c r="S36" i="9" l="1"/>
  <c r="S37" i="9" s="1"/>
  <c r="S38" i="9" s="1"/>
  <c r="S39" i="9" s="1"/>
  <c r="S46" i="9" s="1"/>
  <c r="I35" i="127"/>
  <c r="I22" i="127"/>
  <c r="I23" i="127" s="1"/>
  <c r="G36" i="8"/>
  <c r="K36" i="8"/>
  <c r="J36" i="8"/>
  <c r="H36" i="8"/>
  <c r="L35" i="8"/>
  <c r="L14" i="8"/>
  <c r="L18" i="8" s="1"/>
  <c r="N35" i="8"/>
  <c r="M36" i="8"/>
  <c r="N14" i="8"/>
  <c r="N18" i="8" s="1"/>
  <c r="H28" i="9"/>
  <c r="H34" i="9" s="1"/>
  <c r="H46" i="9" s="1"/>
  <c r="I36" i="127" l="1"/>
  <c r="I37" i="127" s="1"/>
  <c r="L36" i="8"/>
  <c r="N36" i="8"/>
</calcChain>
</file>

<file path=xl/sharedStrings.xml><?xml version="1.0" encoding="utf-8"?>
<sst xmlns="http://schemas.openxmlformats.org/spreadsheetml/2006/main" count="953" uniqueCount="345">
  <si>
    <t>CMAR</t>
  </si>
  <si>
    <t>STATEMENT of ACTIVITIES (P&amp;L) - Monthly Summary</t>
  </si>
  <si>
    <t>March 2017</t>
  </si>
  <si>
    <t>Cash Basis</t>
  </si>
  <si>
    <t>ASSN</t>
  </si>
  <si>
    <t>AWDS</t>
  </si>
  <si>
    <t>MLS</t>
  </si>
  <si>
    <t>GA</t>
  </si>
  <si>
    <t>TOTAL</t>
  </si>
  <si>
    <t>Ordinary Income/Expense</t>
  </si>
  <si>
    <t>Income</t>
  </si>
  <si>
    <t>CONTRIBUTIONS &amp; Grants</t>
  </si>
  <si>
    <t>PROGRAM Svcs Revenue</t>
  </si>
  <si>
    <t>INVESTMENT</t>
  </si>
  <si>
    <t>SALES</t>
  </si>
  <si>
    <t>MISC Revenues</t>
  </si>
  <si>
    <t>Total Income</t>
  </si>
  <si>
    <t>Gross Profit</t>
  </si>
  <si>
    <t>Expense</t>
  </si>
  <si>
    <t>-COMPENSATION</t>
  </si>
  <si>
    <t>-FEES for Service (non-emp)</t>
  </si>
  <si>
    <t>-OFFICE</t>
  </si>
  <si>
    <t>-INFORMATION Technology</t>
  </si>
  <si>
    <t>-OCCUPANCY</t>
  </si>
  <si>
    <t>-TRAVEL &amp; Auto</t>
  </si>
  <si>
    <t>-CONFERENCES &amp; Meetings</t>
  </si>
  <si>
    <t>Total Expense</t>
  </si>
  <si>
    <t>Net Ordinary Income</t>
  </si>
  <si>
    <t>Net Income</t>
  </si>
  <si>
    <t>-GRANTS &amp; Aid</t>
  </si>
  <si>
    <t>-ADVERT &amp; Promotion</t>
  </si>
  <si>
    <t>-DEPRECIATION (est)</t>
  </si>
  <si>
    <t>-INSURANCE</t>
  </si>
  <si>
    <t>-OTHER Expenses</t>
  </si>
  <si>
    <t>Cost of Goods Sold</t>
  </si>
  <si>
    <t>.COGS</t>
  </si>
  <si>
    <t>Total COGS</t>
  </si>
  <si>
    <t>-PAYMENTS to Affiliates</t>
  </si>
  <si>
    <t>SNAPSHOT Actual v Budget</t>
  </si>
  <si>
    <t>January through March 2017</t>
  </si>
  <si>
    <t>Jan - Mar 17</t>
  </si>
  <si>
    <t>Budget</t>
  </si>
  <si>
    <r>
      <t>Coastal Mendocino Association of REALTORS</t>
    </r>
    <r>
      <rPr>
        <b/>
        <vertAlign val="superscript"/>
        <sz val="9"/>
        <color indexed="8"/>
        <rFont val="Verdana"/>
        <family val="2"/>
      </rPr>
      <t>®</t>
    </r>
  </si>
  <si>
    <t>RCVR</t>
  </si>
  <si>
    <t>BUDGET</t>
  </si>
  <si>
    <t>VAR</t>
  </si>
  <si>
    <t xml:space="preserve"> </t>
  </si>
  <si>
    <t>PROGRAM Service Revenues</t>
  </si>
  <si>
    <t>Gross Proceeds</t>
  </si>
  <si>
    <t>-GRANTS</t>
  </si>
  <si>
    <t>-ADVERTISING</t>
  </si>
  <si>
    <t>-INTEREST &amp; Fees</t>
  </si>
  <si>
    <t>-DEPRECIATION (Est)</t>
  </si>
  <si>
    <t>Unaudited - for Board use only</t>
  </si>
  <si>
    <r>
      <t>Coastal Mendocino Association of REALTORS</t>
    </r>
    <r>
      <rPr>
        <b/>
        <vertAlign val="superscript"/>
        <sz val="9"/>
        <rFont val="Verdana"/>
        <family val="2"/>
      </rPr>
      <t>®</t>
    </r>
  </si>
  <si>
    <t>Statement of Financial Position (Balance Sheet)</t>
  </si>
  <si>
    <t>ASSETS</t>
  </si>
  <si>
    <t>LIABILITIES &amp; EQUITY</t>
  </si>
  <si>
    <t>Current Assets</t>
  </si>
  <si>
    <t>Liabilities</t>
  </si>
  <si>
    <t>Current Liabilities</t>
  </si>
  <si>
    <t>BANK</t>
  </si>
  <si>
    <t>Accounts Payable</t>
  </si>
  <si>
    <t>SBMC Check 589</t>
  </si>
  <si>
    <t>A/P</t>
  </si>
  <si>
    <t>SBMC Transfer 900</t>
  </si>
  <si>
    <t>Total Accounts Payable</t>
  </si>
  <si>
    <t>Credit Cards</t>
  </si>
  <si>
    <t>Northwest FCU Share 0000</t>
  </si>
  <si>
    <t>Total Credit Cards</t>
  </si>
  <si>
    <t>Total BANK</t>
  </si>
  <si>
    <t>Other Current Liabilities</t>
  </si>
  <si>
    <t>CASH</t>
  </si>
  <si>
    <t>OTHER Liabilities</t>
  </si>
  <si>
    <t>Petty Cash</t>
  </si>
  <si>
    <t>DEPOSITS</t>
  </si>
  <si>
    <t>UD Funds</t>
  </si>
  <si>
    <t>Pass-thru Donations</t>
  </si>
  <si>
    <t>Total CASH</t>
  </si>
  <si>
    <t>RE Assn</t>
  </si>
  <si>
    <t>CAR Dues &amp; Assess</t>
  </si>
  <si>
    <t>Accounts Receivable</t>
  </si>
  <si>
    <t>HAF Assess</t>
  </si>
  <si>
    <t>RAF Assess</t>
  </si>
  <si>
    <t>Total Accounts Receivable</t>
  </si>
  <si>
    <t>NAR Dues &amp; Assess</t>
  </si>
  <si>
    <t>Total RE Assn</t>
  </si>
  <si>
    <t>Other Current Assets</t>
  </si>
  <si>
    <t>Total DEPOSITS</t>
  </si>
  <si>
    <t>Current Receivables</t>
  </si>
  <si>
    <t>Expense Credits</t>
  </si>
  <si>
    <t>Total Current Receivables</t>
  </si>
  <si>
    <t>Total Other Current Assets</t>
  </si>
  <si>
    <t>State</t>
  </si>
  <si>
    <t>Total Payroll Taxes</t>
  </si>
  <si>
    <t>Total Current Assets</t>
  </si>
  <si>
    <t>Sales Tax</t>
  </si>
  <si>
    <t>Other Assets</t>
  </si>
  <si>
    <t>Total TAX Liabilities</t>
  </si>
  <si>
    <t>LAND BUILDINGS EQUIP</t>
  </si>
  <si>
    <t>Cost Basis</t>
  </si>
  <si>
    <t>Total OTHER Liabilities</t>
  </si>
  <si>
    <t>Furnishings</t>
  </si>
  <si>
    <t>Total Other Current Liabilities</t>
  </si>
  <si>
    <t>Computers</t>
  </si>
  <si>
    <t>Total Current Liabilities</t>
  </si>
  <si>
    <t>Equipment</t>
  </si>
  <si>
    <t>Total Liabilities</t>
  </si>
  <si>
    <t>Total Cost Basis</t>
  </si>
  <si>
    <t>Equity</t>
  </si>
  <si>
    <t>Accum Depreciation</t>
  </si>
  <si>
    <t>Retained Earnings</t>
  </si>
  <si>
    <t>Total LAND BUILDINGS EQUIP</t>
  </si>
  <si>
    <t>Opening Bal Equity</t>
  </si>
  <si>
    <t>Total Other Assets</t>
  </si>
  <si>
    <t>Total Equity</t>
  </si>
  <si>
    <t>TOTAL ASSETS</t>
  </si>
  <si>
    <t>TOTAL LIABILITIES &amp; EQUITY</t>
  </si>
  <si>
    <t>unaudited - for Board use only</t>
  </si>
  <si>
    <t>Other Deposits</t>
  </si>
  <si>
    <t>Pub Svc donations</t>
  </si>
  <si>
    <t>VISA 8052</t>
  </si>
  <si>
    <t>Jan - Dec 21</t>
  </si>
  <si>
    <t>Jan - Dec 15</t>
  </si>
  <si>
    <t>Jan - Dec 16</t>
  </si>
  <si>
    <t>Jan - Dec 17</t>
  </si>
  <si>
    <t>Jan - Dec 18</t>
  </si>
  <si>
    <t>Jan - Dec 19</t>
  </si>
  <si>
    <t>Jan - Dec 20</t>
  </si>
  <si>
    <t>Payroll w/h</t>
  </si>
  <si>
    <t>Fed</t>
  </si>
  <si>
    <t>TAX Collected/Due</t>
  </si>
  <si>
    <r>
      <t xml:space="preserve">RAFFLE </t>
    </r>
    <r>
      <rPr>
        <b/>
        <vertAlign val="superscript"/>
        <sz val="10"/>
        <color indexed="8"/>
        <rFont val="Arial"/>
        <family val="2"/>
      </rPr>
      <t>(1)</t>
    </r>
  </si>
  <si>
    <t>Jan - Dec 22</t>
  </si>
  <si>
    <t>CONTRIBS &amp; Grants</t>
  </si>
  <si>
    <t>PROG Svcs Revenue</t>
  </si>
  <si>
    <t>RAFFLE</t>
  </si>
  <si>
    <t>*COGS</t>
  </si>
  <si>
    <t>-COMP</t>
  </si>
  <si>
    <t>-ADVERT &amp; Promo</t>
  </si>
  <si>
    <t>-INFO Technology</t>
  </si>
  <si>
    <t>-OCCUP</t>
  </si>
  <si>
    <t>-TRAV &amp; Auto</t>
  </si>
  <si>
    <t>-CONF &amp; Meetings</t>
  </si>
  <si>
    <t>-DEPREC (est)</t>
  </si>
  <si>
    <t>-INSUR</t>
  </si>
  <si>
    <t>-OTHER Exp</t>
  </si>
  <si>
    <t>PENDING</t>
  </si>
  <si>
    <t>FR Activities (don)</t>
  </si>
  <si>
    <t>Dues (Scholar asmt)</t>
  </si>
  <si>
    <t>Lunches (Scholar don)</t>
  </si>
  <si>
    <t>Total FR Activities (don)</t>
  </si>
  <si>
    <t>Total CONTRIBS &amp; Grants</t>
  </si>
  <si>
    <t>MEMBERSHIPS &amp; asmts</t>
  </si>
  <si>
    <t>Dues</t>
  </si>
  <si>
    <t>Member</t>
  </si>
  <si>
    <t>adj $15 Scholar asmt</t>
  </si>
  <si>
    <t>Bus Affiliate</t>
  </si>
  <si>
    <t>Total Dues</t>
  </si>
  <si>
    <t>Initiation Fees</t>
  </si>
  <si>
    <t>Late Fees</t>
  </si>
  <si>
    <t>Total CMAR</t>
  </si>
  <si>
    <t>Clerical User</t>
  </si>
  <si>
    <t>Hold Status Fees</t>
  </si>
  <si>
    <t>Total MLS</t>
  </si>
  <si>
    <t>Total MEMBERSHIPS &amp; asmts</t>
  </si>
  <si>
    <t>MEETINGS &amp; Seminars</t>
  </si>
  <si>
    <t>Lunches (Gen Mtgs)</t>
  </si>
  <si>
    <t>Receipts</t>
  </si>
  <si>
    <t>adj to Raffle (Scholar)</t>
  </si>
  <si>
    <t>Total Lunches (Gen Mtgs)</t>
  </si>
  <si>
    <t>Total MEETINGS &amp; Seminars</t>
  </si>
  <si>
    <t>Total PROG Svcs Revenue</t>
  </si>
  <si>
    <t>Bank Interest</t>
  </si>
  <si>
    <t>Total INVESTMENT</t>
  </si>
  <si>
    <t>Total RAFFLE</t>
  </si>
  <si>
    <t>Individuals</t>
  </si>
  <si>
    <t>Total -GRANTS &amp; Aid</t>
  </si>
  <si>
    <t>Wages</t>
  </si>
  <si>
    <t>Reg</t>
  </si>
  <si>
    <t>O/T (1.5x)</t>
  </si>
  <si>
    <t>Hol</t>
  </si>
  <si>
    <t>Opt Hol</t>
  </si>
  <si>
    <t>Sick</t>
  </si>
  <si>
    <t>Vac</t>
  </si>
  <si>
    <t>Trav</t>
  </si>
  <si>
    <t>Meal Prem</t>
  </si>
  <si>
    <t>Bonus</t>
  </si>
  <si>
    <t>Total Wages</t>
  </si>
  <si>
    <t>Emp Benefits</t>
  </si>
  <si>
    <t>Total -COMP</t>
  </si>
  <si>
    <t>Accounting</t>
  </si>
  <si>
    <t>Bookkeeping *</t>
  </si>
  <si>
    <t>Payroll Svcs</t>
  </si>
  <si>
    <t>Total Accounting</t>
  </si>
  <si>
    <t>Other</t>
  </si>
  <si>
    <t>CRMLS</t>
  </si>
  <si>
    <t>Total Other</t>
  </si>
  <si>
    <t>Total -FEES for Service (non-emp)</t>
  </si>
  <si>
    <t>Bank &amp; CC Fees</t>
  </si>
  <si>
    <t>Supplies</t>
  </si>
  <si>
    <t>Office General</t>
  </si>
  <si>
    <t>Total Supplies</t>
  </si>
  <si>
    <t>Tax</t>
  </si>
  <si>
    <t>Payroll</t>
  </si>
  <si>
    <t>Fed FICA</t>
  </si>
  <si>
    <t>Fed Medi</t>
  </si>
  <si>
    <t>Fed FUTA</t>
  </si>
  <si>
    <t>CA UI+ETT</t>
  </si>
  <si>
    <t>Total Payroll</t>
  </si>
  <si>
    <t>Total Tax</t>
  </si>
  <si>
    <t>Telephone &amp; VOIP</t>
  </si>
  <si>
    <t>Total -OFFICE</t>
  </si>
  <si>
    <t>Internet Access</t>
  </si>
  <si>
    <t>ISP</t>
  </si>
  <si>
    <t>Mobile</t>
  </si>
  <si>
    <t>Total Internet Access</t>
  </si>
  <si>
    <t>Software, Hardware,  etc</t>
  </si>
  <si>
    <t>Tech Svcs *</t>
  </si>
  <si>
    <t>Website</t>
  </si>
  <si>
    <t>Total -INFO Technology</t>
  </si>
  <si>
    <t>Facility Rent *</t>
  </si>
  <si>
    <t>Utilities</t>
  </si>
  <si>
    <t>Electric</t>
  </si>
  <si>
    <t>Total Utilities</t>
  </si>
  <si>
    <t>Total -OCCUP</t>
  </si>
  <si>
    <t>Mileage @ IRS Rate</t>
  </si>
  <si>
    <t>Total -TRAV &amp; Auto</t>
  </si>
  <si>
    <t>Assoc</t>
  </si>
  <si>
    <t>Lunches *</t>
  </si>
  <si>
    <t>Total Assoc</t>
  </si>
  <si>
    <t>Total -CONF &amp; Meetings</t>
  </si>
  <si>
    <t/>
  </si>
  <si>
    <t>Installation Totals</t>
  </si>
  <si>
    <t>Comp Time</t>
  </si>
  <si>
    <t>Travel Lodg Tolls Meals</t>
  </si>
  <si>
    <t>Region IV asmt</t>
  </si>
  <si>
    <t>Total -PAYMENTS to Affiliates</t>
  </si>
  <si>
    <t>Total -OTHER Exp</t>
  </si>
  <si>
    <t>Exp Reimb &amp; Refunds</t>
  </si>
  <si>
    <t>Total MISC Revenues</t>
  </si>
  <si>
    <t>Post &amp; Shipping</t>
  </si>
  <si>
    <t>Total -INSUR</t>
  </si>
  <si>
    <t>SUPRA  Admin</t>
  </si>
  <si>
    <t>Retail</t>
  </si>
  <si>
    <t>Total SALES</t>
  </si>
  <si>
    <t>Installation</t>
  </si>
  <si>
    <t>Event</t>
  </si>
  <si>
    <t>Total Installation</t>
  </si>
  <si>
    <t>Jan - Dec 23</t>
  </si>
  <si>
    <t>Prorated WST *</t>
  </si>
  <si>
    <t>adj to Contrib (Orgs)</t>
  </si>
  <si>
    <t>Agencies &amp; Orgs</t>
  </si>
  <si>
    <t>CD 12 mth</t>
  </si>
  <si>
    <t>E Jones Cash</t>
  </si>
  <si>
    <t>unrealized adj</t>
  </si>
  <si>
    <t>Total Bank,Cash,A/R,Invest</t>
  </si>
  <si>
    <t>Workers' Comp</t>
  </si>
  <si>
    <t>Repairs &amp; Maint</t>
  </si>
  <si>
    <t>Reimbursable</t>
  </si>
  <si>
    <t>Participant Broker/Office</t>
  </si>
  <si>
    <t>Subscriber/Agent</t>
  </si>
  <si>
    <t>Total Initiation Fees</t>
  </si>
  <si>
    <t>CITATIONS Fines Fees</t>
  </si>
  <si>
    <t>ORGANIZATION Services</t>
  </si>
  <si>
    <t>Total ORGANIZATION Services</t>
  </si>
  <si>
    <t>Audit/Review *</t>
  </si>
  <si>
    <t>CPA Tax Prep</t>
  </si>
  <si>
    <t>Lics Permits Fees</t>
  </si>
  <si>
    <t>Office Equip</t>
  </si>
  <si>
    <t>Sales</t>
  </si>
  <si>
    <t>Per Diem</t>
  </si>
  <si>
    <t>Conference Fees, Exp</t>
  </si>
  <si>
    <t>Prop-Liability</t>
  </si>
  <si>
    <t>Automobile</t>
  </si>
  <si>
    <t>-INTEREST Exp &amp; Fees</t>
  </si>
  <si>
    <t>Process/Place/Retrieve Fees</t>
  </si>
  <si>
    <t>CD 24 mth</t>
  </si>
  <si>
    <t>STATEMENT of ACTIVITIES (P&amp;L) - Monthly Detail</t>
  </si>
  <si>
    <t>Clerical/Admin *</t>
  </si>
  <si>
    <t>Raffle is posted as income, then immediately debits and is transferred to awards … thus, on "summary"</t>
  </si>
  <si>
    <t>Ordinary Income/Expenses  -  11 Year Look Back Comparisons</t>
  </si>
  <si>
    <t>Misc &amp; rounding</t>
  </si>
  <si>
    <t>Outstanding/Unpaid Invoices</t>
  </si>
  <si>
    <t>Current</t>
  </si>
  <si>
    <t>1 - 30</t>
  </si>
  <si>
    <t>31 - 60</t>
  </si>
  <si>
    <t>61 - 90</t>
  </si>
  <si>
    <t>&gt; 90</t>
  </si>
  <si>
    <t>6 Cheung, Ching Fai (Leo)</t>
  </si>
  <si>
    <t>Jan - Dec 24</t>
  </si>
  <si>
    <t>"P&amp;L - YTD Detail" reports.</t>
  </si>
  <si>
    <t>Jan - Dec 25</t>
  </si>
  <si>
    <t>January through December 2025</t>
  </si>
  <si>
    <t>CD 18 mth</t>
  </si>
  <si>
    <t>Building &amp; Fixtures</t>
  </si>
  <si>
    <t>Total Repairs &amp; Maint</t>
  </si>
  <si>
    <t>Vol Apprec</t>
  </si>
  <si>
    <t>Prof Develop/Training</t>
  </si>
  <si>
    <t>AE &amp; Board Cert</t>
  </si>
  <si>
    <t>Total Prof Develop/Training</t>
  </si>
  <si>
    <t>Raffle</t>
  </si>
  <si>
    <t>Dues &amp; Subs Fees</t>
  </si>
  <si>
    <t>Statement of Financial Activity YTD (P&amp;L)</t>
  </si>
  <si>
    <t>Admin Pro Stds</t>
  </si>
  <si>
    <t>Facility Security Deposit *</t>
  </si>
  <si>
    <t>PENDING - (tbd)</t>
  </si>
  <si>
    <t>Revenues Lunch</t>
  </si>
  <si>
    <t>adj to Lunches Contrib Scholar</t>
  </si>
  <si>
    <t>FORWARN</t>
  </si>
  <si>
    <t>Bad Checks/Debts</t>
  </si>
  <si>
    <t>Domain</t>
  </si>
  <si>
    <t>Total Website</t>
  </si>
  <si>
    <t>5 Eldridge, Jim</t>
  </si>
  <si>
    <t>Install (Org Awards/Grants)</t>
  </si>
  <si>
    <t>Event, Auctions-Raffle-et al.</t>
  </si>
  <si>
    <t>adj to Raffle Install Revenues</t>
  </si>
  <si>
    <t>adj to Contrib Install Orgs</t>
  </si>
  <si>
    <t>Revenues Install</t>
  </si>
  <si>
    <t>Workshops Seminars CE</t>
  </si>
  <si>
    <t>1 RE/MAX Gold</t>
  </si>
  <si>
    <t>AccessiBe</t>
  </si>
  <si>
    <t>3 Alarcon Insurance</t>
  </si>
  <si>
    <t>(1)</t>
  </si>
  <si>
    <t>January 2015 through December 2026</t>
  </si>
  <si>
    <t>Jan - Dec 26</t>
  </si>
  <si>
    <t>Nothing to report</t>
  </si>
  <si>
    <t>January through December 2026</t>
  </si>
  <si>
    <t>2026 Raffle gross revenues YTD =</t>
  </si>
  <si>
    <t>STATEMENT of ACTIVITIES (P&amp;L) - Tax Year</t>
  </si>
  <si>
    <t>STATEMENT of ACTIVITIES (P&amp;L) - YTD Detail</t>
  </si>
  <si>
    <t>STATEMENT of ACTIVITIES (P&amp;L) - YTD Summary</t>
  </si>
  <si>
    <t>1 First Equity Realty (FB)</t>
  </si>
  <si>
    <t>reports, the net raffle revenues aren't visible.  Complete YTD raffle revenue numbers are visible on CMAR's</t>
  </si>
  <si>
    <t>1 C21 Seascape Realty</t>
  </si>
  <si>
    <t>US Treas Obligations</t>
  </si>
  <si>
    <t>P&amp;L - YTD to Last Year</t>
  </si>
  <si>
    <t>April 2026</t>
  </si>
  <si>
    <t>January through April 2026</t>
  </si>
  <si>
    <t>Jan - Apr 26</t>
  </si>
  <si>
    <t>Jan - Apr 25</t>
  </si>
  <si>
    <t>As of May 16, 2026</t>
  </si>
  <si>
    <t>3 West Coast Fire &amp; Water</t>
  </si>
  <si>
    <t>5 Davidson, Shanti</t>
  </si>
  <si>
    <t>= $ 778 scholarship + $ 0.00 install-organizations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</si>
</sst>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yy"/>
    <numFmt numFmtId="165" formatCode="#,##0;\-#,##0"/>
    <numFmt numFmtId="166" formatCode="m/d/yy;@"/>
    <numFmt numFmtId="167" formatCode="mmmm\ dd\,\ yyyy"/>
    <numFmt numFmtId="168" formatCode="[$$-500A]\ #,##0;\-[$$-500A]\ #,##0"/>
    <numFmt numFmtId="169" formatCode="[$-409]mmmm\ d\,\ yyyy;@"/>
    <numFmt numFmtId="170" formatCode="[$$-380A]\ #,##0;\-[$$-380A]\ #,##0"/>
    <numFmt numFmtId="171" formatCode="[$$-86B]\ #,##0"/>
    <numFmt numFmtId="172" formatCode="#,##0.00;\-#,##0.00"/>
  </numFmts>
  <fonts count="63" x14ac:knownFonts="1">
    <font>
      <sz val="11"/>
      <name val="Verdana"/>
    </font>
    <font>
      <b/>
      <sz val="8"/>
      <color indexed="8"/>
      <name val="Arial"/>
      <family val="2"/>
    </font>
    <font>
      <b/>
      <sz val="18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sz val="8"/>
      <color indexed="8"/>
      <name val="Arial"/>
      <family val="2"/>
    </font>
    <font>
      <b/>
      <sz val="9"/>
      <color indexed="8"/>
      <name val="Verdana"/>
      <family val="2"/>
    </font>
    <font>
      <b/>
      <sz val="11"/>
      <color indexed="8"/>
      <name val="Verdan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Verdana"/>
      <family val="2"/>
    </font>
    <font>
      <b/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12"/>
      <name val="Verdana"/>
      <family val="2"/>
    </font>
    <font>
      <b/>
      <sz val="9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u/>
      <sz val="11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3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1"/>
    </font>
    <font>
      <i/>
      <sz val="10"/>
      <color indexed="23"/>
      <name val="Century Gothic"/>
      <family val="2"/>
    </font>
    <font>
      <b/>
      <sz val="15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vertAlign val="superscript"/>
      <sz val="9"/>
      <color indexed="8"/>
      <name val="Verdana"/>
      <family val="2"/>
    </font>
    <font>
      <b/>
      <vertAlign val="superscript"/>
      <sz val="9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8"/>
      <color rgb="FF000000"/>
      <name val="Arial"/>
      <family val="2"/>
    </font>
    <font>
      <b/>
      <sz val="18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4"/>
      <color rgb="FFFF0000"/>
      <name val="Arial"/>
      <family val="2"/>
    </font>
    <font>
      <b/>
      <sz val="16"/>
      <color rgb="FFC00000"/>
      <name val="Arial"/>
      <family val="2"/>
    </font>
    <font>
      <b/>
      <sz val="7"/>
      <name val="Verdana"/>
      <family val="2"/>
    </font>
    <font>
      <b/>
      <i/>
      <sz val="10"/>
      <color indexed="8"/>
      <name val="Arial"/>
      <family val="2"/>
    </font>
    <font>
      <b/>
      <sz val="12"/>
      <color rgb="FF000080"/>
      <name val="Arial"/>
      <family val="2"/>
    </font>
    <font>
      <b/>
      <sz val="8.5"/>
      <name val="Verdana"/>
      <family val="2"/>
    </font>
    <font>
      <sz val="10"/>
      <name val="Arial"/>
      <family val="2"/>
    </font>
    <font>
      <u/>
      <sz val="11"/>
      <color theme="10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34" fillId="3" borderId="0" applyNumberFormat="0" applyBorder="0" applyAlignment="0" applyProtection="0"/>
    <xf numFmtId="0" fontId="27" fillId="20" borderId="1" applyNumberFormat="0" applyAlignment="0" applyProtection="0"/>
    <xf numFmtId="0" fontId="33" fillId="0" borderId="0" applyNumberFormat="0" applyFill="0" applyBorder="0" applyAlignment="0" applyProtection="0"/>
    <xf numFmtId="0" fontId="28" fillId="21" borderId="2" applyNumberFormat="0" applyAlignment="0" applyProtection="0"/>
    <xf numFmtId="0" fontId="36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7" fillId="0" borderId="3" applyNumberFormat="0" applyFill="0" applyAlignment="0" applyProtection="0"/>
    <xf numFmtId="0" fontId="32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6" applyNumberFormat="0" applyFill="0" applyAlignment="0" applyProtection="0"/>
    <xf numFmtId="0" fontId="38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46" fillId="0" borderId="0"/>
    <xf numFmtId="0" fontId="45" fillId="23" borderId="7" applyNumberFormat="0" applyFont="0" applyAlignment="0" applyProtection="0"/>
    <xf numFmtId="0" fontId="30" fillId="20" borderId="8" applyNumberFormat="0" applyAlignment="0" applyProtection="0"/>
    <xf numFmtId="0" fontId="35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61" fillId="0" borderId="0"/>
    <xf numFmtId="0" fontId="62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2" fillId="0" borderId="0" xfId="0" applyNumberFormat="1" applyFon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1" fillId="0" borderId="10" xfId="0" applyNumberFormat="1" applyFont="1" applyBorder="1" applyAlignment="1">
      <alignment horizontal="center"/>
    </xf>
    <xf numFmtId="165" fontId="6" fillId="0" borderId="0" xfId="0" applyNumberFormat="1" applyFont="1"/>
    <xf numFmtId="165" fontId="6" fillId="0" borderId="11" xfId="0" applyNumberFormat="1" applyFont="1" applyBorder="1"/>
    <xf numFmtId="165" fontId="6" fillId="0" borderId="12" xfId="0" applyNumberFormat="1" applyFont="1" applyBorder="1"/>
    <xf numFmtId="165" fontId="1" fillId="0" borderId="13" xfId="0" applyNumberFormat="1" applyFont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6" fillId="0" borderId="0" xfId="0" applyNumberFormat="1" applyFont="1"/>
    <xf numFmtId="49" fontId="9" fillId="0" borderId="0" xfId="0" applyNumberFormat="1" applyFont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9" fillId="0" borderId="0" xfId="0" applyNumberFormat="1" applyFont="1"/>
    <xf numFmtId="165" fontId="10" fillId="0" borderId="15" xfId="0" applyNumberFormat="1" applyFont="1" applyBorder="1" applyAlignment="1">
      <alignment horizontal="center"/>
    </xf>
    <xf numFmtId="165" fontId="11" fillId="0" borderId="15" xfId="0" applyNumberFormat="1" applyFont="1" applyBorder="1" applyAlignment="1">
      <alignment horizontal="center"/>
    </xf>
    <xf numFmtId="165" fontId="11" fillId="0" borderId="16" xfId="0" applyNumberFormat="1" applyFont="1" applyBorder="1" applyAlignment="1">
      <alignment horizontal="center"/>
    </xf>
    <xf numFmtId="165" fontId="11" fillId="0" borderId="17" xfId="0" applyNumberFormat="1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165" fontId="12" fillId="0" borderId="19" xfId="0" applyNumberFormat="1" applyFont="1" applyBorder="1" applyAlignment="1">
      <alignment horizontal="center"/>
    </xf>
    <xf numFmtId="165" fontId="12" fillId="0" borderId="15" xfId="0" applyNumberFormat="1" applyFont="1" applyBorder="1" applyAlignment="1">
      <alignment horizontal="center"/>
    </xf>
    <xf numFmtId="165" fontId="12" fillId="0" borderId="20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165" fontId="11" fillId="0" borderId="19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24" borderId="21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165" fontId="16" fillId="0" borderId="15" xfId="0" applyNumberFormat="1" applyFont="1" applyBorder="1" applyAlignment="1">
      <alignment horizontal="center"/>
    </xf>
    <xf numFmtId="165" fontId="11" fillId="0" borderId="22" xfId="0" applyNumberFormat="1" applyFont="1" applyBorder="1" applyAlignment="1">
      <alignment horizontal="center"/>
    </xf>
    <xf numFmtId="165" fontId="16" fillId="0" borderId="17" xfId="0" applyNumberFormat="1" applyFont="1" applyBorder="1" applyAlignment="1">
      <alignment horizontal="center"/>
    </xf>
    <xf numFmtId="0" fontId="17" fillId="0" borderId="0" xfId="0" applyFont="1"/>
    <xf numFmtId="165" fontId="12" fillId="4" borderId="15" xfId="0" applyNumberFormat="1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165" fontId="18" fillId="0" borderId="20" xfId="0" applyNumberFormat="1" applyFont="1" applyBorder="1" applyAlignment="1">
      <alignment horizontal="center"/>
    </xf>
    <xf numFmtId="165" fontId="12" fillId="25" borderId="20" xfId="0" applyNumberFormat="1" applyFont="1" applyFill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165" fontId="12" fillId="7" borderId="20" xfId="0" applyNumberFormat="1" applyFont="1" applyFill="1" applyBorder="1" applyAlignment="1">
      <alignment horizontal="center"/>
    </xf>
    <xf numFmtId="165" fontId="12" fillId="24" borderId="20" xfId="0" applyNumberFormat="1" applyFont="1" applyFill="1" applyBorder="1" applyAlignment="1">
      <alignment horizontal="center"/>
    </xf>
    <xf numFmtId="0" fontId="12" fillId="0" borderId="0" xfId="0" applyFont="1"/>
    <xf numFmtId="0" fontId="19" fillId="0" borderId="0" xfId="0" applyFont="1"/>
    <xf numFmtId="167" fontId="22" fillId="0" borderId="0" xfId="0" applyNumberFormat="1" applyFont="1" applyAlignment="1">
      <alignment horizontal="center"/>
    </xf>
    <xf numFmtId="0" fontId="0" fillId="0" borderId="23" xfId="0" applyBorder="1"/>
    <xf numFmtId="49" fontId="23" fillId="0" borderId="0" xfId="0" applyNumberFormat="1" applyFont="1"/>
    <xf numFmtId="49" fontId="12" fillId="0" borderId="0" xfId="0" applyNumberFormat="1" applyFont="1"/>
    <xf numFmtId="168" fontId="0" fillId="0" borderId="0" xfId="0" applyNumberFormat="1"/>
    <xf numFmtId="165" fontId="11" fillId="0" borderId="0" xfId="0" applyNumberFormat="1" applyFont="1"/>
    <xf numFmtId="165" fontId="11" fillId="0" borderId="22" xfId="0" applyNumberFormat="1" applyFont="1" applyBorder="1"/>
    <xf numFmtId="49" fontId="24" fillId="0" borderId="0" xfId="0" applyNumberFormat="1" applyFont="1"/>
    <xf numFmtId="168" fontId="11" fillId="0" borderId="0" xfId="0" applyNumberFormat="1" applyFont="1"/>
    <xf numFmtId="0" fontId="1" fillId="0" borderId="23" xfId="0" applyFont="1" applyBorder="1"/>
    <xf numFmtId="165" fontId="11" fillId="0" borderId="24" xfId="0" applyNumberFormat="1" applyFont="1" applyBorder="1"/>
    <xf numFmtId="0" fontId="0" fillId="0" borderId="23" xfId="0" applyBorder="1" applyAlignment="1">
      <alignment vertical="center"/>
    </xf>
    <xf numFmtId="168" fontId="11" fillId="0" borderId="24" xfId="0" applyNumberFormat="1" applyFont="1" applyBorder="1"/>
    <xf numFmtId="0" fontId="16" fillId="0" borderId="0" xfId="0" applyFont="1"/>
    <xf numFmtId="168" fontId="12" fillId="0" borderId="25" xfId="0" applyNumberFormat="1" applyFont="1" applyBorder="1"/>
    <xf numFmtId="0" fontId="15" fillId="0" borderId="26" xfId="0" applyFont="1" applyBorder="1"/>
    <xf numFmtId="0" fontId="15" fillId="0" borderId="0" xfId="0" applyFont="1"/>
    <xf numFmtId="0" fontId="0" fillId="0" borderId="26" xfId="0" applyBorder="1"/>
    <xf numFmtId="165" fontId="16" fillId="0" borderId="0" xfId="0" applyNumberFormat="1" applyFont="1"/>
    <xf numFmtId="49" fontId="0" fillId="0" borderId="0" xfId="0" applyNumberFormat="1" applyAlignment="1">
      <alignment horizontal="centerContinuous"/>
    </xf>
    <xf numFmtId="49" fontId="0" fillId="0" borderId="10" xfId="0" applyNumberFormat="1" applyBorder="1" applyAlignment="1">
      <alignment horizontal="centerContinuous"/>
    </xf>
    <xf numFmtId="49" fontId="1" fillId="0" borderId="27" xfId="0" applyNumberFormat="1" applyFont="1" applyBorder="1" applyAlignment="1">
      <alignment horizontal="center"/>
    </xf>
    <xf numFmtId="165" fontId="6" fillId="0" borderId="28" xfId="0" applyNumberFormat="1" applyFont="1" applyBorder="1"/>
    <xf numFmtId="49" fontId="49" fillId="0" borderId="0" xfId="0" applyNumberFormat="1" applyFont="1"/>
    <xf numFmtId="49" fontId="50" fillId="0" borderId="0" xfId="0" applyNumberFormat="1" applyFont="1"/>
    <xf numFmtId="49" fontId="51" fillId="0" borderId="0" xfId="0" applyNumberFormat="1" applyFont="1"/>
    <xf numFmtId="49" fontId="52" fillId="0" borderId="0" xfId="0" applyNumberFormat="1" applyFont="1"/>
    <xf numFmtId="165" fontId="53" fillId="0" borderId="0" xfId="0" applyNumberFormat="1" applyFont="1"/>
    <xf numFmtId="165" fontId="53" fillId="0" borderId="12" xfId="0" applyNumberFormat="1" applyFont="1" applyBorder="1"/>
    <xf numFmtId="165" fontId="53" fillId="0" borderId="28" xfId="0" applyNumberFormat="1" applyFont="1" applyBorder="1"/>
    <xf numFmtId="165" fontId="53" fillId="0" borderId="11" xfId="0" applyNumberFormat="1" applyFont="1" applyBorder="1"/>
    <xf numFmtId="165" fontId="49" fillId="0" borderId="13" xfId="0" applyNumberFormat="1" applyFont="1" applyBorder="1"/>
    <xf numFmtId="0" fontId="49" fillId="0" borderId="0" xfId="0" applyFont="1"/>
    <xf numFmtId="164" fontId="54" fillId="0" borderId="0" xfId="0" applyNumberFormat="1" applyFont="1" applyAlignment="1">
      <alignment horizontal="right"/>
    </xf>
    <xf numFmtId="49" fontId="54" fillId="0" borderId="0" xfId="0" applyNumberFormat="1" applyFont="1" applyAlignment="1">
      <alignment horizontal="right"/>
    </xf>
    <xf numFmtId="49" fontId="49" fillId="0" borderId="0" xfId="0" applyNumberFormat="1" applyFont="1" applyAlignment="1">
      <alignment horizontal="center"/>
    </xf>
    <xf numFmtId="49" fontId="49" fillId="0" borderId="10" xfId="0" applyNumberFormat="1" applyFont="1" applyBorder="1" applyAlignment="1">
      <alignment horizontal="center"/>
    </xf>
    <xf numFmtId="3" fontId="11" fillId="0" borderId="0" xfId="0" applyNumberFormat="1" applyFont="1"/>
    <xf numFmtId="49" fontId="53" fillId="0" borderId="0" xfId="0" applyNumberFormat="1" applyFont="1"/>
    <xf numFmtId="0" fontId="18" fillId="0" borderId="0" xfId="0" applyFont="1"/>
    <xf numFmtId="166" fontId="1" fillId="0" borderId="0" xfId="0" applyNumberFormat="1" applyFont="1"/>
    <xf numFmtId="166" fontId="9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47" fillId="0" borderId="0" xfId="0" applyFont="1"/>
    <xf numFmtId="0" fontId="11" fillId="0" borderId="0" xfId="0" applyFont="1"/>
    <xf numFmtId="0" fontId="16" fillId="0" borderId="15" xfId="0" quotePrefix="1" applyFont="1" applyBorder="1" applyAlignment="1">
      <alignment horizontal="center"/>
    </xf>
    <xf numFmtId="170" fontId="15" fillId="0" borderId="0" xfId="0" applyNumberFormat="1" applyFont="1" applyAlignment="1">
      <alignment horizontal="center"/>
    </xf>
    <xf numFmtId="49" fontId="55" fillId="0" borderId="0" xfId="0" applyNumberFormat="1" applyFont="1" applyAlignment="1">
      <alignment horizontal="center" vertical="center"/>
    </xf>
    <xf numFmtId="168" fontId="11" fillId="0" borderId="28" xfId="0" applyNumberFormat="1" applyFont="1" applyBorder="1"/>
    <xf numFmtId="49" fontId="24" fillId="0" borderId="0" xfId="0" applyNumberFormat="1" applyFont="1" applyAlignment="1">
      <alignment horizontal="center"/>
    </xf>
    <xf numFmtId="171" fontId="20" fillId="0" borderId="0" xfId="0" applyNumberFormat="1" applyFont="1" applyAlignment="1">
      <alignment horizontal="center"/>
    </xf>
    <xf numFmtId="37" fontId="16" fillId="0" borderId="0" xfId="0" quotePrefix="1" applyNumberFormat="1" applyFont="1" applyAlignment="1">
      <alignment horizontal="left"/>
    </xf>
    <xf numFmtId="49" fontId="56" fillId="0" borderId="0" xfId="0" applyNumberFormat="1" applyFont="1"/>
    <xf numFmtId="0" fontId="57" fillId="0" borderId="0" xfId="0" quotePrefix="1" applyFont="1" applyAlignment="1">
      <alignment horizontal="center" vertical="center"/>
    </xf>
    <xf numFmtId="165" fontId="58" fillId="0" borderId="0" xfId="0" applyNumberFormat="1" applyFont="1"/>
    <xf numFmtId="165" fontId="58" fillId="0" borderId="22" xfId="0" applyNumberFormat="1" applyFont="1" applyBorder="1"/>
    <xf numFmtId="168" fontId="58" fillId="0" borderId="0" xfId="0" applyNumberFormat="1" applyFont="1"/>
    <xf numFmtId="166" fontId="55" fillId="0" borderId="0" xfId="0" applyNumberFormat="1" applyFont="1"/>
    <xf numFmtId="49" fontId="59" fillId="0" borderId="0" xfId="0" applyNumberFormat="1" applyFont="1"/>
    <xf numFmtId="172" fontId="53" fillId="0" borderId="0" xfId="0" applyNumberFormat="1" applyFont="1"/>
    <xf numFmtId="49" fontId="49" fillId="0" borderId="13" xfId="0" applyNumberFormat="1" applyFont="1" applyBorder="1"/>
    <xf numFmtId="172" fontId="49" fillId="0" borderId="13" xfId="0" applyNumberFormat="1" applyFont="1" applyBorder="1"/>
    <xf numFmtId="172" fontId="53" fillId="0" borderId="11" xfId="0" applyNumberFormat="1" applyFont="1" applyBorder="1"/>
    <xf numFmtId="0" fontId="60" fillId="0" borderId="0" xfId="0" quotePrefix="1" applyFont="1" applyAlignment="1">
      <alignment horizontal="left"/>
    </xf>
    <xf numFmtId="171" fontId="20" fillId="0" borderId="29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61" fillId="0" borderId="0" xfId="48"/>
    <xf numFmtId="172" fontId="53" fillId="0" borderId="12" xfId="0" applyNumberFormat="1" applyFont="1" applyBorder="1"/>
    <xf numFmtId="172" fontId="53" fillId="0" borderId="28" xfId="0" applyNumberFormat="1" applyFont="1" applyBorder="1"/>
    <xf numFmtId="0" fontId="62" fillId="0" borderId="0" xfId="49"/>
    <xf numFmtId="0" fontId="0" fillId="27" borderId="0" xfId="0" applyFill="1"/>
    <xf numFmtId="0" fontId="49" fillId="0" borderId="0" xfId="0" applyFont="1" applyAlignment="1">
      <alignment horizontal="center"/>
    </xf>
    <xf numFmtId="49" fontId="49" fillId="0" borderId="27" xfId="0" applyNumberFormat="1" applyFont="1" applyBorder="1" applyAlignment="1">
      <alignment horizontal="center"/>
    </xf>
    <xf numFmtId="0" fontId="61" fillId="0" borderId="0" xfId="48"/>
    <xf numFmtId="0" fontId="7" fillId="0" borderId="0" xfId="0" applyFont="1" applyAlignment="1">
      <alignment horizontal="center"/>
    </xf>
    <xf numFmtId="0" fontId="21" fillId="26" borderId="0" xfId="0" applyFont="1" applyFill="1" applyAlignment="1">
      <alignment horizontal="center"/>
    </xf>
    <xf numFmtId="169" fontId="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27" borderId="0" xfId="0" applyFont="1" applyFill="1" applyAlignment="1">
      <alignment horizontal="center"/>
    </xf>
    <xf numFmtId="169" fontId="22" fillId="0" borderId="0" xfId="0" applyNumberFormat="1" applyFont="1" applyAlignment="1">
      <alignment horizontal="center"/>
    </xf>
    <xf numFmtId="49" fontId="53" fillId="0" borderId="0" xfId="0" applyNumberFormat="1" applyFont="1" applyBorder="1"/>
    <xf numFmtId="172" fontId="53" fillId="0" borderId="0" xfId="0" applyNumberFormat="1" applyFont="1" applyBorder="1"/>
    <xf numFmtId="0" fontId="49" fillId="0" borderId="0" xfId="0" applyNumberFormat="1" applyFont="1"/>
    <xf numFmtId="0" fontId="0" fillId="0" borderId="0" xfId="0" applyNumberFormat="1"/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Explanatory Text" xfId="27" xr:uid="{00000000-0005-0000-0000-00001A000000}"/>
    <cellStyle name="Check Cell" xfId="28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49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rmal 5" xfId="41" xr:uid="{00000000-0005-0000-0000-000029000000}"/>
    <cellStyle name="Normal 5 2" xfId="47" xr:uid="{F5719DA6-08A4-422A-9F1B-2ED18A8DA7DF}"/>
    <cellStyle name="Normal 6" xfId="48" xr:uid="{97D1FCFE-E1F3-4B29-BCF5-771E5E9AB808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B80047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7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1078" name="FILTER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1079" name="HEADER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20472</xdr:colOff>
          <xdr:row>0</xdr:row>
          <xdr:rowOff>232012</xdr:rowOff>
        </xdr:to>
        <xdr:sp macro="" textlink="">
          <xdr:nvSpPr>
            <xdr:cNvPr id="19549" name="FILTER" hidden="1">
              <a:extLst>
                <a:ext uri="{63B3BB69-23CF-44E3-9099-C40C66FF867C}">
                  <a14:compatExt spid="_x0000_s19549"/>
                </a:ext>
                <a:ext uri="{FF2B5EF4-FFF2-40B4-BE49-F238E27FC236}">
                  <a16:creationId xmlns:a16="http://schemas.microsoft.com/office/drawing/2014/main" id="{00000000-0008-0000-0B00-00005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20472</xdr:colOff>
          <xdr:row>0</xdr:row>
          <xdr:rowOff>232012</xdr:rowOff>
        </xdr:to>
        <xdr:sp macro="" textlink="">
          <xdr:nvSpPr>
            <xdr:cNvPr id="19550" name="HEADER" hidden="1">
              <a:extLst>
                <a:ext uri="{63B3BB69-23CF-44E3-9099-C40C66FF867C}">
                  <a14:compatExt spid="_x0000_s19550"/>
                </a:ext>
                <a:ext uri="{FF2B5EF4-FFF2-40B4-BE49-F238E27FC236}">
                  <a16:creationId xmlns:a16="http://schemas.microsoft.com/office/drawing/2014/main" id="{00000000-0008-0000-0B00-00005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596191</xdr:colOff>
          <xdr:row>0</xdr:row>
          <xdr:rowOff>232012</xdr:rowOff>
        </xdr:to>
        <xdr:sp macro="" textlink="">
          <xdr:nvSpPr>
            <xdr:cNvPr id="25695" name="FILTER" hidden="1">
              <a:extLst>
                <a:ext uri="{63B3BB69-23CF-44E3-9099-C40C66FF867C}">
                  <a14:compatExt spid="_x0000_s25695"/>
                </a:ext>
                <a:ext uri="{FF2B5EF4-FFF2-40B4-BE49-F238E27FC236}">
                  <a16:creationId xmlns:a16="http://schemas.microsoft.com/office/drawing/2014/main" id="{00000000-0008-0000-0C00-00005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596191</xdr:colOff>
          <xdr:row>0</xdr:row>
          <xdr:rowOff>232012</xdr:rowOff>
        </xdr:to>
        <xdr:sp macro="" textlink="">
          <xdr:nvSpPr>
            <xdr:cNvPr id="25696" name="HEADER" hidden="1">
              <a:extLst>
                <a:ext uri="{63B3BB69-23CF-44E3-9099-C40C66FF867C}">
                  <a14:compatExt spid="_x0000_s25696"/>
                </a:ext>
                <a:ext uri="{FF2B5EF4-FFF2-40B4-BE49-F238E27FC236}">
                  <a16:creationId xmlns:a16="http://schemas.microsoft.com/office/drawing/2014/main" id="{00000000-0008-0000-0C00-00006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121313</xdr:colOff>
          <xdr:row>0</xdr:row>
          <xdr:rowOff>232012</xdr:rowOff>
        </xdr:to>
        <xdr:sp macro="" textlink="">
          <xdr:nvSpPr>
            <xdr:cNvPr id="2323" name="FILTER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121313</xdr:colOff>
          <xdr:row>0</xdr:row>
          <xdr:rowOff>232012</xdr:rowOff>
        </xdr:to>
        <xdr:sp macro="" textlink="">
          <xdr:nvSpPr>
            <xdr:cNvPr id="2324" name="HEADER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586854</xdr:colOff>
          <xdr:row>0</xdr:row>
          <xdr:rowOff>232012</xdr:rowOff>
        </xdr:to>
        <xdr:sp macro="" textlink="">
          <xdr:nvSpPr>
            <xdr:cNvPr id="35871" name="FILTER" hidden="1">
              <a:extLst>
                <a:ext uri="{63B3BB69-23CF-44E3-9099-C40C66FF867C}">
                  <a14:compatExt spid="_x0000_s35871"/>
                </a:ext>
                <a:ext uri="{FF2B5EF4-FFF2-40B4-BE49-F238E27FC236}">
                  <a16:creationId xmlns:a16="http://schemas.microsoft.com/office/drawing/2014/main" id="{00000000-0008-0000-0200-00001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586854</xdr:colOff>
          <xdr:row>0</xdr:row>
          <xdr:rowOff>232012</xdr:rowOff>
        </xdr:to>
        <xdr:sp macro="" textlink="">
          <xdr:nvSpPr>
            <xdr:cNvPr id="35872" name="HEADER" hidden="1">
              <a:extLst>
                <a:ext uri="{63B3BB69-23CF-44E3-9099-C40C66FF867C}">
                  <a14:compatExt spid="_x0000_s35872"/>
                </a:ext>
                <a:ext uri="{FF2B5EF4-FFF2-40B4-BE49-F238E27FC236}">
                  <a16:creationId xmlns:a16="http://schemas.microsoft.com/office/drawing/2014/main" id="{00000000-0008-0000-0200-00002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75063</xdr:colOff>
          <xdr:row>0</xdr:row>
          <xdr:rowOff>232012</xdr:rowOff>
        </xdr:to>
        <xdr:sp macro="" textlink="">
          <xdr:nvSpPr>
            <xdr:cNvPr id="5383" name="FILTER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3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75063</xdr:colOff>
          <xdr:row>0</xdr:row>
          <xdr:rowOff>232012</xdr:rowOff>
        </xdr:to>
        <xdr:sp macro="" textlink="">
          <xdr:nvSpPr>
            <xdr:cNvPr id="5384" name="HEADER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3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6191" name="FILTER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4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136478</xdr:colOff>
          <xdr:row>0</xdr:row>
          <xdr:rowOff>232012</xdr:rowOff>
        </xdr:to>
        <xdr:sp macro="" textlink="">
          <xdr:nvSpPr>
            <xdr:cNvPr id="6192" name="HEADER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4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328921</xdr:colOff>
      <xdr:row>28</xdr:row>
      <xdr:rowOff>19735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2C007537-2A5B-475B-8F23-EFA48F58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01842" cy="444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655093</xdr:colOff>
          <xdr:row>1</xdr:row>
          <xdr:rowOff>40943</xdr:rowOff>
        </xdr:to>
        <xdr:sp macro="" textlink="">
          <xdr:nvSpPr>
            <xdr:cNvPr id="7433" name="FILTER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DA0D6F07-DBA2-5380-B116-4D0D279D7F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655093</xdr:colOff>
          <xdr:row>1</xdr:row>
          <xdr:rowOff>40943</xdr:rowOff>
        </xdr:to>
        <xdr:sp macro="" textlink="">
          <xdr:nvSpPr>
            <xdr:cNvPr id="7434" name="HEADER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D3083012-DE52-B656-DA83-757C7EDF1B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61415</xdr:colOff>
          <xdr:row>0</xdr:row>
          <xdr:rowOff>232012</xdr:rowOff>
        </xdr:to>
        <xdr:sp macro="" textlink="">
          <xdr:nvSpPr>
            <xdr:cNvPr id="26629" name="FILTER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9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61415</xdr:colOff>
          <xdr:row>0</xdr:row>
          <xdr:rowOff>232012</xdr:rowOff>
        </xdr:to>
        <xdr:sp macro="" textlink="">
          <xdr:nvSpPr>
            <xdr:cNvPr id="26630" name="HEADER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9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177421</xdr:colOff>
          <xdr:row>0</xdr:row>
          <xdr:rowOff>232012</xdr:rowOff>
        </xdr:to>
        <xdr:sp macro="" textlink="">
          <xdr:nvSpPr>
            <xdr:cNvPr id="29739" name="FILTER" hidden="1">
              <a:extLst>
                <a:ext uri="{63B3BB69-23CF-44E3-9099-C40C66FF867C}">
                  <a14:compatExt spid="_x0000_s29739"/>
                </a:ext>
                <a:ext uri="{FF2B5EF4-FFF2-40B4-BE49-F238E27FC236}">
                  <a16:creationId xmlns:a16="http://schemas.microsoft.com/office/drawing/2014/main" id="{00000000-0008-0000-0A00-00002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177421</xdr:colOff>
          <xdr:row>0</xdr:row>
          <xdr:rowOff>232012</xdr:rowOff>
        </xdr:to>
        <xdr:sp macro="" textlink="">
          <xdr:nvSpPr>
            <xdr:cNvPr id="29740" name="HEADER" hidden="1">
              <a:extLst>
                <a:ext uri="{63B3BB69-23CF-44E3-9099-C40C66FF867C}">
                  <a14:compatExt spid="_x0000_s29740"/>
                </a:ext>
                <a:ext uri="{FF2B5EF4-FFF2-40B4-BE49-F238E27FC236}">
                  <a16:creationId xmlns:a16="http://schemas.microsoft.com/office/drawing/2014/main" id="{00000000-0008-0000-0A00-00002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3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14.xml"/><Relationship Id="rId5" Type="http://schemas.openxmlformats.org/officeDocument/2006/relationships/image" Target="../media/image1.emf"/><Relationship Id="rId4" Type="http://schemas.openxmlformats.org/officeDocument/2006/relationships/control" Target="../activeX/activeX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7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16.xml"/><Relationship Id="rId5" Type="http://schemas.openxmlformats.org/officeDocument/2006/relationships/image" Target="../media/image1.emf"/><Relationship Id="rId4" Type="http://schemas.openxmlformats.org/officeDocument/2006/relationships/control" Target="../activeX/activeX1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8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18.xml"/><Relationship Id="rId5" Type="http://schemas.openxmlformats.org/officeDocument/2006/relationships/image" Target="../media/image1.emf"/><Relationship Id="rId4" Type="http://schemas.openxmlformats.org/officeDocument/2006/relationships/control" Target="../activeX/activeX1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1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20.xml"/><Relationship Id="rId5" Type="http://schemas.openxmlformats.org/officeDocument/2006/relationships/image" Target="../media/image7.emf"/><Relationship Id="rId4" Type="http://schemas.openxmlformats.org/officeDocument/2006/relationships/control" Target="../activeX/activeX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1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3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.xml"/><Relationship Id="rId5" Type="http://schemas.openxmlformats.org/officeDocument/2006/relationships/image" Target="../media/image1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1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5" Type="http://schemas.openxmlformats.org/officeDocument/2006/relationships/image" Target="../media/image3.emf"/><Relationship Id="rId4" Type="http://schemas.openxmlformats.org/officeDocument/2006/relationships/control" Target="../activeX/activeX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2.emf"/><Relationship Id="rId5" Type="http://schemas.openxmlformats.org/officeDocument/2006/relationships/control" Target="../activeX/activeX10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6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2.xml"/><Relationship Id="rId5" Type="http://schemas.openxmlformats.org/officeDocument/2006/relationships/image" Target="../media/image5.emf"/><Relationship Id="rId4" Type="http://schemas.openxmlformats.org/officeDocument/2006/relationships/control" Target="../activeX/activeX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U105"/>
  <sheetViews>
    <sheetView showGridLines="0" workbookViewId="0">
      <pane xSplit="5" ySplit="4" topLeftCell="F5" activePane="bottomRight" state="frozenSplit"/>
      <selection pane="topRight"/>
      <selection pane="bottomLeft"/>
      <selection pane="bottomRight" activeCell="L16" sqref="L16"/>
    </sheetView>
  </sheetViews>
  <sheetFormatPr defaultRowHeight="14.55" x14ac:dyDescent="0.3"/>
  <cols>
    <col min="1" max="4" width="2.921875" style="3" customWidth="1"/>
    <col min="5" max="5" width="16.3828125" style="3" customWidth="1"/>
    <col min="6" max="6" width="3.765625" style="3" bestFit="1" customWidth="1"/>
    <col min="7" max="7" width="2.07421875" style="3" customWidth="1"/>
    <col min="8" max="8" width="4.07421875" style="3" bestFit="1" customWidth="1"/>
    <col min="9" max="9" width="2.07421875" style="3" customWidth="1"/>
    <col min="10" max="10" width="4.07421875" style="3" bestFit="1" customWidth="1"/>
    <col min="11" max="11" width="2.07421875" style="3" customWidth="1"/>
    <col min="12" max="12" width="3.765625" style="3" bestFit="1" customWidth="1"/>
    <col min="13" max="13" width="2.07421875" style="3" customWidth="1"/>
    <col min="14" max="14" width="6.765625" bestFit="1" customWidth="1"/>
    <col min="15" max="21" width="9.07421875" customWidth="1"/>
  </cols>
  <sheetData>
    <row r="1" spans="1:21" ht="23.1" x14ac:dyDescent="0.45">
      <c r="A1" s="4" t="s">
        <v>0</v>
      </c>
      <c r="B1" s="5"/>
      <c r="C1" s="5"/>
      <c r="D1" s="5"/>
      <c r="E1" s="5"/>
      <c r="F1" s="17"/>
      <c r="G1" s="17"/>
      <c r="H1" s="17"/>
      <c r="I1" s="17"/>
      <c r="J1" s="17"/>
      <c r="K1" s="17"/>
      <c r="L1" s="17"/>
      <c r="M1" s="17"/>
      <c r="N1" s="9"/>
    </row>
    <row r="2" spans="1:21" ht="17.75" x14ac:dyDescent="0.35">
      <c r="A2" s="6" t="s">
        <v>1</v>
      </c>
      <c r="B2" s="5"/>
      <c r="C2" s="5"/>
      <c r="D2" s="5"/>
      <c r="E2" s="5"/>
      <c r="F2" s="17"/>
      <c r="G2" s="17"/>
      <c r="H2" s="17"/>
      <c r="I2" s="17"/>
      <c r="J2" s="17"/>
      <c r="K2" s="17"/>
      <c r="L2" s="17"/>
      <c r="M2" s="17"/>
      <c r="N2" s="10">
        <v>42838</v>
      </c>
    </row>
    <row r="3" spans="1:21" x14ac:dyDescent="0.3">
      <c r="A3" s="7" t="s">
        <v>2</v>
      </c>
      <c r="B3" s="5"/>
      <c r="C3" s="5"/>
      <c r="D3" s="5"/>
      <c r="E3" s="5"/>
      <c r="F3" s="17"/>
      <c r="G3" s="17"/>
      <c r="H3" s="17"/>
      <c r="I3" s="17"/>
      <c r="J3" s="17"/>
      <c r="K3" s="17"/>
      <c r="L3" s="17"/>
      <c r="M3" s="17"/>
      <c r="N3" s="11" t="s">
        <v>3</v>
      </c>
    </row>
    <row r="4" spans="1:21" s="1" customFormat="1" x14ac:dyDescent="0.3">
      <c r="A4" s="8"/>
      <c r="B4" s="8"/>
      <c r="C4" s="8"/>
      <c r="D4" s="8"/>
      <c r="E4" s="8"/>
      <c r="F4" s="12" t="s">
        <v>4</v>
      </c>
      <c r="G4" s="18"/>
      <c r="H4" s="12" t="s">
        <v>5</v>
      </c>
      <c r="I4" s="18"/>
      <c r="J4" s="12" t="s">
        <v>6</v>
      </c>
      <c r="K4" s="18"/>
      <c r="L4" s="12" t="s">
        <v>7</v>
      </c>
      <c r="M4" s="18"/>
      <c r="N4" s="12" t="s">
        <v>8</v>
      </c>
    </row>
    <row r="5" spans="1:21" x14ac:dyDescent="0.3">
      <c r="A5" s="5"/>
      <c r="B5" s="5" t="s">
        <v>9</v>
      </c>
      <c r="C5" s="5"/>
      <c r="D5" s="5"/>
      <c r="E5" s="5"/>
      <c r="F5" s="13"/>
      <c r="G5" s="19"/>
      <c r="H5" s="13"/>
      <c r="I5" s="19"/>
      <c r="J5" s="13"/>
      <c r="K5" s="19"/>
      <c r="L5" s="13"/>
      <c r="M5" s="19"/>
      <c r="N5" s="13"/>
    </row>
    <row r="6" spans="1:21" s="1" customFormat="1" x14ac:dyDescent="0.3">
      <c r="A6" s="5"/>
      <c r="B6" s="5"/>
      <c r="C6" s="5"/>
      <c r="D6" s="5" t="s">
        <v>10</v>
      </c>
      <c r="E6" s="5"/>
      <c r="F6" s="13"/>
      <c r="G6" s="19"/>
      <c r="H6" s="13"/>
      <c r="I6" s="19"/>
      <c r="J6" s="13"/>
      <c r="K6" s="19"/>
      <c r="L6" s="13"/>
      <c r="M6" s="19"/>
      <c r="N6" s="13"/>
      <c r="O6"/>
      <c r="P6"/>
      <c r="Q6"/>
      <c r="R6"/>
      <c r="S6"/>
      <c r="T6"/>
      <c r="U6"/>
    </row>
    <row r="7" spans="1:21" x14ac:dyDescent="0.3">
      <c r="A7" s="5"/>
      <c r="B7" s="5"/>
      <c r="C7" s="5"/>
      <c r="D7" s="5"/>
      <c r="E7" s="5" t="s">
        <v>11</v>
      </c>
      <c r="F7" s="13"/>
      <c r="G7" s="19"/>
      <c r="H7" s="13">
        <v>195</v>
      </c>
      <c r="I7" s="19"/>
      <c r="J7" s="13"/>
      <c r="K7" s="19"/>
      <c r="L7" s="13"/>
      <c r="M7" s="19"/>
      <c r="N7" s="13">
        <f t="shared" ref="N7:N13" si="0">ROUND(SUM(F7:L7),5)</f>
        <v>195</v>
      </c>
    </row>
    <row r="8" spans="1:21" x14ac:dyDescent="0.3">
      <c r="A8" s="5"/>
      <c r="B8" s="5"/>
      <c r="C8" s="5"/>
      <c r="D8" s="5"/>
      <c r="E8" s="5" t="s">
        <v>12</v>
      </c>
      <c r="F8" s="13">
        <v>1500</v>
      </c>
      <c r="G8" s="19"/>
      <c r="H8" s="13"/>
      <c r="I8" s="19"/>
      <c r="J8" s="13">
        <v>20920</v>
      </c>
      <c r="K8" s="19"/>
      <c r="L8" s="13"/>
      <c r="M8" s="19"/>
      <c r="N8" s="13">
        <f t="shared" si="0"/>
        <v>22420</v>
      </c>
    </row>
    <row r="9" spans="1:21" s="1" customFormat="1" x14ac:dyDescent="0.3">
      <c r="A9" s="5"/>
      <c r="B9" s="5"/>
      <c r="C9" s="5"/>
      <c r="D9" s="5"/>
      <c r="E9" s="5" t="s">
        <v>13</v>
      </c>
      <c r="F9" s="13"/>
      <c r="G9" s="19"/>
      <c r="H9" s="13"/>
      <c r="I9" s="19"/>
      <c r="J9" s="13"/>
      <c r="K9" s="19"/>
      <c r="L9" s="13">
        <v>70</v>
      </c>
      <c r="M9" s="19"/>
      <c r="N9" s="13">
        <f t="shared" si="0"/>
        <v>70</v>
      </c>
      <c r="O9"/>
      <c r="P9"/>
      <c r="Q9"/>
      <c r="R9"/>
      <c r="S9"/>
      <c r="T9"/>
      <c r="U9"/>
    </row>
    <row r="10" spans="1:21" x14ac:dyDescent="0.3">
      <c r="A10" s="5"/>
      <c r="B10" s="5"/>
      <c r="C10" s="5"/>
      <c r="D10" s="5"/>
      <c r="E10" s="5" t="s">
        <v>14</v>
      </c>
      <c r="F10" s="13">
        <v>392</v>
      </c>
      <c r="G10" s="19"/>
      <c r="H10" s="13"/>
      <c r="I10" s="19"/>
      <c r="J10" s="13"/>
      <c r="K10" s="19"/>
      <c r="L10" s="13"/>
      <c r="M10" s="19"/>
      <c r="N10" s="13">
        <f t="shared" si="0"/>
        <v>392</v>
      </c>
    </row>
    <row r="11" spans="1:21" x14ac:dyDescent="0.3">
      <c r="A11" s="5"/>
      <c r="B11" s="5"/>
      <c r="C11" s="5"/>
      <c r="D11" s="5"/>
      <c r="E11" s="5" t="s">
        <v>15</v>
      </c>
      <c r="F11" s="13"/>
      <c r="G11" s="19"/>
      <c r="H11" s="13"/>
      <c r="I11" s="19"/>
      <c r="J11" s="13"/>
      <c r="K11" s="19"/>
      <c r="L11" s="13">
        <v>109</v>
      </c>
      <c r="M11" s="19"/>
      <c r="N11" s="13">
        <f t="shared" si="0"/>
        <v>109</v>
      </c>
    </row>
    <row r="12" spans="1:21" x14ac:dyDescent="0.3">
      <c r="A12" s="5"/>
      <c r="B12" s="5"/>
      <c r="C12" s="5"/>
      <c r="D12" s="5" t="s">
        <v>16</v>
      </c>
      <c r="E12" s="5"/>
      <c r="F12" s="15">
        <f>ROUND(SUM(F6:F11),5)</f>
        <v>1892</v>
      </c>
      <c r="G12" s="19"/>
      <c r="H12" s="15">
        <f>ROUND(SUM(H6:H11),5)</f>
        <v>195</v>
      </c>
      <c r="I12" s="19"/>
      <c r="J12" s="15">
        <f>ROUND(SUM(J6:J11),5)</f>
        <v>20920</v>
      </c>
      <c r="K12" s="19"/>
      <c r="L12" s="15">
        <f>ROUND(SUM(L6:L11),5)</f>
        <v>179</v>
      </c>
      <c r="M12" s="19"/>
      <c r="N12" s="15">
        <f t="shared" si="0"/>
        <v>23186</v>
      </c>
    </row>
    <row r="13" spans="1:21" x14ac:dyDescent="0.3">
      <c r="A13" s="5"/>
      <c r="B13" s="5"/>
      <c r="C13" s="5" t="s">
        <v>17</v>
      </c>
      <c r="D13" s="5"/>
      <c r="E13" s="5"/>
      <c r="F13" s="13">
        <f>F12</f>
        <v>1892</v>
      </c>
      <c r="G13" s="19"/>
      <c r="H13" s="13">
        <f>H12</f>
        <v>195</v>
      </c>
      <c r="I13" s="19"/>
      <c r="J13" s="13">
        <f>J12</f>
        <v>20920</v>
      </c>
      <c r="K13" s="19"/>
      <c r="L13" s="13">
        <f>L12</f>
        <v>179</v>
      </c>
      <c r="M13" s="19"/>
      <c r="N13" s="13">
        <f t="shared" si="0"/>
        <v>23186</v>
      </c>
    </row>
    <row r="14" spans="1:21" x14ac:dyDescent="0.3">
      <c r="A14" s="5"/>
      <c r="B14" s="5"/>
      <c r="C14" s="5"/>
      <c r="D14" s="5" t="s">
        <v>18</v>
      </c>
      <c r="E14" s="5"/>
      <c r="F14" s="13"/>
      <c r="G14" s="19"/>
      <c r="H14" s="13"/>
      <c r="I14" s="19"/>
      <c r="J14" s="13"/>
      <c r="K14" s="19"/>
      <c r="L14" s="13"/>
      <c r="M14" s="19"/>
      <c r="N14" s="13"/>
    </row>
    <row r="15" spans="1:21" x14ac:dyDescent="0.3">
      <c r="A15" s="5"/>
      <c r="B15" s="5"/>
      <c r="C15" s="5"/>
      <c r="D15" s="5"/>
      <c r="E15" s="5" t="s">
        <v>19</v>
      </c>
      <c r="F15" s="13"/>
      <c r="G15" s="19"/>
      <c r="H15" s="13"/>
      <c r="I15" s="19"/>
      <c r="J15" s="13"/>
      <c r="K15" s="19"/>
      <c r="L15" s="13">
        <v>3618</v>
      </c>
      <c r="M15" s="19"/>
      <c r="N15" s="13">
        <f t="shared" ref="N15:N24" si="1">ROUND(SUM(F15:L15),5)</f>
        <v>3618</v>
      </c>
    </row>
    <row r="16" spans="1:21" x14ac:dyDescent="0.3">
      <c r="A16" s="5"/>
      <c r="B16" s="5"/>
      <c r="C16" s="5"/>
      <c r="D16" s="5"/>
      <c r="E16" s="5" t="s">
        <v>20</v>
      </c>
      <c r="F16" s="13"/>
      <c r="G16" s="19"/>
      <c r="H16" s="13"/>
      <c r="I16" s="19"/>
      <c r="J16" s="13">
        <v>1363</v>
      </c>
      <c r="K16" s="19"/>
      <c r="L16" s="13">
        <v>847</v>
      </c>
      <c r="M16" s="19"/>
      <c r="N16" s="13">
        <f t="shared" si="1"/>
        <v>2210</v>
      </c>
    </row>
    <row r="17" spans="1:21" x14ac:dyDescent="0.3">
      <c r="A17" s="5"/>
      <c r="B17" s="5"/>
      <c r="C17" s="5"/>
      <c r="D17" s="5"/>
      <c r="E17" s="5" t="s">
        <v>21</v>
      </c>
      <c r="F17" s="13"/>
      <c r="G17" s="19"/>
      <c r="H17" s="13"/>
      <c r="I17" s="19"/>
      <c r="J17" s="13"/>
      <c r="K17" s="19"/>
      <c r="L17" s="13">
        <v>971</v>
      </c>
      <c r="M17" s="19"/>
      <c r="N17" s="13">
        <f t="shared" si="1"/>
        <v>971</v>
      </c>
    </row>
    <row r="18" spans="1:21" x14ac:dyDescent="0.3">
      <c r="A18" s="5"/>
      <c r="B18" s="5"/>
      <c r="C18" s="5"/>
      <c r="D18" s="5"/>
      <c r="E18" s="5" t="s">
        <v>22</v>
      </c>
      <c r="F18" s="13"/>
      <c r="G18" s="19"/>
      <c r="H18" s="13"/>
      <c r="I18" s="19"/>
      <c r="J18" s="13"/>
      <c r="K18" s="19"/>
      <c r="L18" s="13">
        <v>115</v>
      </c>
      <c r="M18" s="19"/>
      <c r="N18" s="13">
        <f t="shared" si="1"/>
        <v>115</v>
      </c>
    </row>
    <row r="19" spans="1:21" x14ac:dyDescent="0.3">
      <c r="A19" s="5"/>
      <c r="B19" s="5"/>
      <c r="C19" s="5"/>
      <c r="D19" s="5"/>
      <c r="E19" s="5" t="s">
        <v>23</v>
      </c>
      <c r="F19" s="13"/>
      <c r="G19" s="19"/>
      <c r="H19" s="13"/>
      <c r="I19" s="19"/>
      <c r="J19" s="13"/>
      <c r="K19" s="19"/>
      <c r="L19" s="13">
        <v>972</v>
      </c>
      <c r="M19" s="19"/>
      <c r="N19" s="13">
        <f t="shared" si="1"/>
        <v>972</v>
      </c>
    </row>
    <row r="20" spans="1:21" x14ac:dyDescent="0.3">
      <c r="A20" s="5"/>
      <c r="B20" s="5"/>
      <c r="C20" s="5"/>
      <c r="D20" s="5"/>
      <c r="E20" s="5" t="s">
        <v>24</v>
      </c>
      <c r="F20" s="13"/>
      <c r="G20" s="19"/>
      <c r="H20" s="13"/>
      <c r="I20" s="19"/>
      <c r="J20" s="13"/>
      <c r="K20" s="19"/>
      <c r="L20" s="13">
        <v>75</v>
      </c>
      <c r="M20" s="19"/>
      <c r="N20" s="13">
        <f t="shared" si="1"/>
        <v>75</v>
      </c>
    </row>
    <row r="21" spans="1:21" x14ac:dyDescent="0.3">
      <c r="A21" s="5"/>
      <c r="B21" s="5"/>
      <c r="C21" s="5"/>
      <c r="D21" s="5"/>
      <c r="E21" s="5" t="s">
        <v>25</v>
      </c>
      <c r="F21" s="13">
        <v>872</v>
      </c>
      <c r="G21" s="19"/>
      <c r="H21" s="13"/>
      <c r="I21" s="19"/>
      <c r="J21" s="13"/>
      <c r="K21" s="19"/>
      <c r="L21" s="13"/>
      <c r="M21" s="19"/>
      <c r="N21" s="13">
        <f t="shared" si="1"/>
        <v>872</v>
      </c>
    </row>
    <row r="22" spans="1:21" s="3" customFormat="1" x14ac:dyDescent="0.3">
      <c r="A22" s="5"/>
      <c r="B22" s="5"/>
      <c r="C22" s="5"/>
      <c r="D22" s="5" t="s">
        <v>26</v>
      </c>
      <c r="E22" s="5"/>
      <c r="F22" s="14">
        <f>ROUND(SUM(F14:F21),5)</f>
        <v>872</v>
      </c>
      <c r="G22" s="19"/>
      <c r="H22" s="14"/>
      <c r="I22" s="19"/>
      <c r="J22" s="14">
        <f>ROUND(SUM(J14:J21),5)</f>
        <v>1363</v>
      </c>
      <c r="K22" s="19"/>
      <c r="L22" s="14">
        <f>ROUND(SUM(L14:L21),5)</f>
        <v>6598</v>
      </c>
      <c r="M22" s="19"/>
      <c r="N22" s="14">
        <f t="shared" si="1"/>
        <v>8833</v>
      </c>
      <c r="O22"/>
      <c r="P22"/>
      <c r="Q22"/>
      <c r="R22"/>
      <c r="S22"/>
      <c r="T22"/>
      <c r="U22"/>
    </row>
    <row r="23" spans="1:21" s="3" customFormat="1" x14ac:dyDescent="0.3">
      <c r="A23" s="5"/>
      <c r="B23" s="5" t="s">
        <v>27</v>
      </c>
      <c r="C23" s="5"/>
      <c r="D23" s="5"/>
      <c r="E23" s="5"/>
      <c r="F23" s="14">
        <f>ROUND(F5+F13-F22,5)</f>
        <v>1020</v>
      </c>
      <c r="G23" s="19"/>
      <c r="H23" s="14">
        <f>ROUND(H5+H13-H22,5)</f>
        <v>195</v>
      </c>
      <c r="I23" s="19"/>
      <c r="J23" s="14">
        <f>ROUND(J5+J13-J22,5)</f>
        <v>19557</v>
      </c>
      <c r="K23" s="19"/>
      <c r="L23" s="14">
        <f>ROUND(L5+L13-L22,5)</f>
        <v>-6419</v>
      </c>
      <c r="M23" s="19"/>
      <c r="N23" s="14">
        <f t="shared" si="1"/>
        <v>14353</v>
      </c>
      <c r="O23"/>
      <c r="P23"/>
      <c r="Q23"/>
      <c r="R23"/>
      <c r="S23"/>
      <c r="T23"/>
      <c r="U23"/>
    </row>
    <row r="24" spans="1:21" s="3" customFormat="1" ht="10.75" x14ac:dyDescent="0.25">
      <c r="A24" s="5" t="s">
        <v>28</v>
      </c>
      <c r="B24" s="5"/>
      <c r="C24" s="5"/>
      <c r="D24" s="5"/>
      <c r="E24" s="5"/>
      <c r="F24" s="16">
        <f>F23</f>
        <v>1020</v>
      </c>
      <c r="G24" s="5"/>
      <c r="H24" s="16">
        <f>H23</f>
        <v>195</v>
      </c>
      <c r="I24" s="5"/>
      <c r="J24" s="16">
        <f>J23</f>
        <v>19557</v>
      </c>
      <c r="K24" s="5"/>
      <c r="L24" s="16">
        <f>L23</f>
        <v>-6419</v>
      </c>
      <c r="M24" s="5"/>
      <c r="N24" s="16">
        <f t="shared" si="1"/>
        <v>14353</v>
      </c>
    </row>
    <row r="25" spans="1:21" s="3" customFormat="1" x14ac:dyDescent="0.3"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s="3" customFormat="1" x14ac:dyDescent="0.3"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s="3" customFormat="1" x14ac:dyDescent="0.3"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s="3" customFormat="1" x14ac:dyDescent="0.3"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s="3" customFormat="1" x14ac:dyDescent="0.3"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s="3" customFormat="1" x14ac:dyDescent="0.3"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s="3" customFormat="1" x14ac:dyDescent="0.3"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s="3" customFormat="1" x14ac:dyDescent="0.3"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6:21" s="3" customFormat="1" x14ac:dyDescent="0.3"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6:21" x14ac:dyDescent="0.3">
      <c r="F34"/>
      <c r="G34"/>
      <c r="H34"/>
      <c r="I34"/>
      <c r="J34"/>
      <c r="K34"/>
      <c r="L34"/>
      <c r="M34"/>
    </row>
    <row r="35" spans="6:21" x14ac:dyDescent="0.3">
      <c r="F35"/>
      <c r="G35"/>
      <c r="H35"/>
      <c r="I35"/>
      <c r="J35"/>
      <c r="K35"/>
      <c r="L35"/>
      <c r="M35"/>
    </row>
    <row r="36" spans="6:21" x14ac:dyDescent="0.3">
      <c r="F36"/>
      <c r="G36"/>
      <c r="H36"/>
      <c r="I36"/>
      <c r="J36"/>
      <c r="K36"/>
      <c r="L36"/>
      <c r="M36"/>
    </row>
    <row r="37" spans="6:21" x14ac:dyDescent="0.3">
      <c r="F37"/>
      <c r="G37"/>
      <c r="H37"/>
      <c r="I37"/>
      <c r="J37"/>
      <c r="K37"/>
      <c r="L37"/>
      <c r="M37"/>
    </row>
    <row r="38" spans="6:21" x14ac:dyDescent="0.3">
      <c r="F38"/>
      <c r="G38"/>
      <c r="H38"/>
      <c r="I38"/>
      <c r="J38"/>
      <c r="K38"/>
      <c r="L38"/>
      <c r="M38"/>
    </row>
    <row r="39" spans="6:21" x14ac:dyDescent="0.3">
      <c r="F39"/>
      <c r="G39"/>
      <c r="H39"/>
      <c r="I39"/>
      <c r="J39"/>
      <c r="K39"/>
      <c r="L39"/>
      <c r="M39"/>
    </row>
    <row r="40" spans="6:21" x14ac:dyDescent="0.3">
      <c r="F40"/>
      <c r="G40"/>
      <c r="H40"/>
      <c r="I40"/>
      <c r="J40"/>
      <c r="K40"/>
      <c r="L40"/>
      <c r="M40"/>
    </row>
    <row r="41" spans="6:21" x14ac:dyDescent="0.3">
      <c r="F41"/>
      <c r="G41"/>
      <c r="H41"/>
      <c r="I41"/>
      <c r="J41"/>
      <c r="K41"/>
      <c r="L41"/>
      <c r="M41"/>
    </row>
    <row r="42" spans="6:21" x14ac:dyDescent="0.3">
      <c r="F42"/>
      <c r="G42"/>
      <c r="H42"/>
      <c r="I42"/>
      <c r="J42"/>
      <c r="K42"/>
      <c r="L42"/>
      <c r="M42"/>
    </row>
    <row r="43" spans="6:21" x14ac:dyDescent="0.3">
      <c r="F43"/>
      <c r="G43"/>
      <c r="H43"/>
      <c r="I43"/>
      <c r="J43"/>
      <c r="K43"/>
      <c r="L43"/>
      <c r="M43"/>
    </row>
    <row r="44" spans="6:21" x14ac:dyDescent="0.3">
      <c r="F44"/>
      <c r="G44"/>
      <c r="H44"/>
      <c r="I44"/>
      <c r="J44"/>
      <c r="K44"/>
      <c r="L44"/>
      <c r="M44"/>
    </row>
    <row r="45" spans="6:21" x14ac:dyDescent="0.3">
      <c r="F45"/>
      <c r="G45"/>
      <c r="H45"/>
      <c r="I45"/>
      <c r="J45"/>
      <c r="K45"/>
      <c r="L45"/>
      <c r="M45"/>
    </row>
    <row r="46" spans="6:21" x14ac:dyDescent="0.3">
      <c r="F46"/>
      <c r="G46"/>
      <c r="H46"/>
      <c r="I46"/>
      <c r="J46"/>
      <c r="K46"/>
      <c r="L46"/>
      <c r="M46"/>
    </row>
    <row r="47" spans="6:21" x14ac:dyDescent="0.3">
      <c r="F47"/>
      <c r="G47"/>
      <c r="H47"/>
      <c r="I47"/>
      <c r="J47"/>
      <c r="K47"/>
      <c r="L47"/>
      <c r="M47"/>
    </row>
    <row r="48" spans="6:21" x14ac:dyDescent="0.3">
      <c r="F48"/>
      <c r="G48"/>
      <c r="H48"/>
      <c r="I48"/>
      <c r="J48"/>
      <c r="K48"/>
      <c r="L48"/>
      <c r="M48"/>
    </row>
    <row r="49" spans="6:13" x14ac:dyDescent="0.3">
      <c r="F49"/>
      <c r="G49"/>
      <c r="H49"/>
      <c r="I49"/>
      <c r="J49"/>
      <c r="K49"/>
      <c r="L49"/>
      <c r="M49"/>
    </row>
    <row r="50" spans="6:13" x14ac:dyDescent="0.3">
      <c r="F50"/>
      <c r="G50"/>
      <c r="H50"/>
      <c r="I50"/>
      <c r="J50"/>
      <c r="K50"/>
      <c r="L50"/>
      <c r="M50"/>
    </row>
    <row r="51" spans="6:13" x14ac:dyDescent="0.3">
      <c r="F51"/>
      <c r="G51"/>
      <c r="H51"/>
      <c r="I51"/>
      <c r="J51"/>
      <c r="K51"/>
      <c r="L51"/>
      <c r="M51"/>
    </row>
    <row r="52" spans="6:13" x14ac:dyDescent="0.3">
      <c r="F52"/>
      <c r="G52"/>
      <c r="H52"/>
      <c r="I52"/>
      <c r="J52"/>
      <c r="K52"/>
      <c r="L52"/>
      <c r="M52"/>
    </row>
    <row r="53" spans="6:13" x14ac:dyDescent="0.3">
      <c r="F53"/>
      <c r="G53"/>
      <c r="H53"/>
      <c r="I53"/>
      <c r="J53"/>
      <c r="K53"/>
      <c r="L53"/>
      <c r="M53"/>
    </row>
    <row r="54" spans="6:13" x14ac:dyDescent="0.3">
      <c r="F54"/>
      <c r="G54"/>
      <c r="H54"/>
      <c r="I54"/>
      <c r="J54"/>
      <c r="K54"/>
      <c r="L54"/>
      <c r="M54"/>
    </row>
    <row r="55" spans="6:13" x14ac:dyDescent="0.3">
      <c r="F55"/>
      <c r="G55"/>
      <c r="H55"/>
      <c r="I55"/>
      <c r="J55"/>
      <c r="K55"/>
      <c r="L55"/>
      <c r="M55"/>
    </row>
    <row r="56" spans="6:13" x14ac:dyDescent="0.3">
      <c r="F56"/>
      <c r="G56"/>
      <c r="H56"/>
      <c r="I56"/>
      <c r="J56"/>
      <c r="K56"/>
      <c r="L56"/>
      <c r="M56"/>
    </row>
    <row r="57" spans="6:13" x14ac:dyDescent="0.3">
      <c r="F57"/>
      <c r="G57"/>
      <c r="H57"/>
      <c r="I57"/>
      <c r="J57"/>
      <c r="K57"/>
      <c r="L57"/>
      <c r="M57"/>
    </row>
    <row r="58" spans="6:13" x14ac:dyDescent="0.3">
      <c r="F58"/>
      <c r="G58"/>
      <c r="H58"/>
      <c r="I58"/>
      <c r="J58"/>
      <c r="K58"/>
      <c r="L58"/>
      <c r="M58"/>
    </row>
    <row r="59" spans="6:13" x14ac:dyDescent="0.3">
      <c r="F59"/>
      <c r="G59"/>
      <c r="H59"/>
      <c r="I59"/>
      <c r="J59"/>
      <c r="K59"/>
      <c r="L59"/>
      <c r="M59"/>
    </row>
    <row r="60" spans="6:13" x14ac:dyDescent="0.3">
      <c r="F60"/>
      <c r="G60"/>
      <c r="H60"/>
      <c r="I60"/>
      <c r="J60"/>
      <c r="K60"/>
      <c r="L60"/>
      <c r="M60"/>
    </row>
    <row r="61" spans="6:13" x14ac:dyDescent="0.3">
      <c r="F61"/>
      <c r="G61"/>
      <c r="H61"/>
      <c r="I61"/>
      <c r="J61"/>
      <c r="K61"/>
      <c r="L61"/>
      <c r="M61"/>
    </row>
    <row r="62" spans="6:13" x14ac:dyDescent="0.3">
      <c r="F62"/>
      <c r="G62"/>
      <c r="H62"/>
      <c r="I62"/>
      <c r="J62"/>
      <c r="K62"/>
      <c r="L62"/>
      <c r="M62"/>
    </row>
    <row r="63" spans="6:13" x14ac:dyDescent="0.3">
      <c r="F63"/>
      <c r="G63"/>
      <c r="H63"/>
      <c r="I63"/>
      <c r="J63"/>
      <c r="K63"/>
      <c r="L63"/>
      <c r="M63"/>
    </row>
    <row r="64" spans="6:13" x14ac:dyDescent="0.3">
      <c r="F64"/>
      <c r="G64"/>
      <c r="H64"/>
      <c r="I64"/>
      <c r="J64"/>
      <c r="K64"/>
      <c r="L64"/>
      <c r="M64"/>
    </row>
    <row r="65" spans="6:13" x14ac:dyDescent="0.3">
      <c r="F65"/>
      <c r="G65"/>
      <c r="H65"/>
      <c r="I65"/>
      <c r="J65"/>
      <c r="K65"/>
      <c r="L65"/>
      <c r="M65"/>
    </row>
    <row r="66" spans="6:13" x14ac:dyDescent="0.3">
      <c r="F66"/>
      <c r="G66"/>
      <c r="H66"/>
      <c r="I66"/>
      <c r="J66"/>
      <c r="K66"/>
      <c r="L66"/>
      <c r="M66"/>
    </row>
    <row r="67" spans="6:13" x14ac:dyDescent="0.3">
      <c r="F67"/>
      <c r="G67"/>
      <c r="H67"/>
      <c r="I67"/>
      <c r="J67"/>
      <c r="K67"/>
      <c r="L67"/>
      <c r="M67"/>
    </row>
    <row r="68" spans="6:13" x14ac:dyDescent="0.3">
      <c r="F68"/>
      <c r="G68"/>
      <c r="H68"/>
      <c r="I68"/>
      <c r="J68"/>
      <c r="K68"/>
      <c r="L68"/>
      <c r="M68"/>
    </row>
    <row r="69" spans="6:13" x14ac:dyDescent="0.3">
      <c r="F69"/>
      <c r="G69"/>
      <c r="H69"/>
      <c r="I69"/>
      <c r="J69"/>
      <c r="K69"/>
      <c r="L69"/>
      <c r="M69"/>
    </row>
    <row r="70" spans="6:13" x14ac:dyDescent="0.3">
      <c r="F70"/>
      <c r="G70"/>
      <c r="H70"/>
      <c r="I70"/>
      <c r="J70"/>
      <c r="K70"/>
      <c r="L70"/>
      <c r="M70"/>
    </row>
    <row r="71" spans="6:13" x14ac:dyDescent="0.3">
      <c r="F71"/>
      <c r="G71"/>
      <c r="H71"/>
      <c r="I71"/>
      <c r="J71"/>
      <c r="K71"/>
      <c r="L71"/>
      <c r="M71"/>
    </row>
    <row r="72" spans="6:13" x14ac:dyDescent="0.3">
      <c r="F72"/>
      <c r="G72"/>
      <c r="H72"/>
      <c r="I72"/>
      <c r="J72"/>
      <c r="K72"/>
      <c r="L72"/>
      <c r="M72"/>
    </row>
    <row r="73" spans="6:13" x14ac:dyDescent="0.3">
      <c r="F73"/>
      <c r="G73"/>
      <c r="H73"/>
      <c r="I73"/>
      <c r="J73"/>
      <c r="K73"/>
      <c r="L73"/>
      <c r="M73"/>
    </row>
    <row r="74" spans="6:13" x14ac:dyDescent="0.3">
      <c r="F74"/>
      <c r="G74"/>
      <c r="H74"/>
      <c r="I74"/>
      <c r="J74"/>
      <c r="K74"/>
      <c r="L74"/>
      <c r="M74"/>
    </row>
    <row r="75" spans="6:13" x14ac:dyDescent="0.3">
      <c r="F75"/>
      <c r="G75"/>
      <c r="H75"/>
      <c r="I75"/>
      <c r="J75"/>
      <c r="K75"/>
      <c r="L75"/>
      <c r="M75"/>
    </row>
    <row r="76" spans="6:13" x14ac:dyDescent="0.3">
      <c r="F76"/>
      <c r="G76"/>
      <c r="H76"/>
      <c r="I76"/>
      <c r="J76"/>
      <c r="K76"/>
      <c r="L76"/>
      <c r="M76"/>
    </row>
    <row r="77" spans="6:13" x14ac:dyDescent="0.3">
      <c r="F77"/>
      <c r="G77"/>
      <c r="H77"/>
      <c r="I77"/>
      <c r="J77"/>
      <c r="K77"/>
      <c r="L77"/>
      <c r="M77"/>
    </row>
    <row r="78" spans="6:13" x14ac:dyDescent="0.3">
      <c r="F78"/>
      <c r="G78"/>
      <c r="H78"/>
      <c r="I78"/>
      <c r="J78"/>
      <c r="K78"/>
      <c r="L78"/>
      <c r="M78"/>
    </row>
    <row r="79" spans="6:13" x14ac:dyDescent="0.3">
      <c r="F79"/>
      <c r="G79"/>
      <c r="H79"/>
      <c r="I79"/>
      <c r="J79"/>
      <c r="K79"/>
      <c r="L79"/>
      <c r="M79"/>
    </row>
    <row r="80" spans="6:13" x14ac:dyDescent="0.3">
      <c r="F80"/>
      <c r="G80"/>
      <c r="H80"/>
      <c r="I80"/>
      <c r="J80"/>
      <c r="K80"/>
      <c r="L80"/>
      <c r="M80"/>
    </row>
    <row r="81" spans="6:13" x14ac:dyDescent="0.3">
      <c r="F81"/>
      <c r="G81"/>
      <c r="H81"/>
      <c r="I81"/>
      <c r="J81"/>
      <c r="K81"/>
      <c r="L81"/>
      <c r="M81"/>
    </row>
    <row r="82" spans="6:13" x14ac:dyDescent="0.3">
      <c r="F82"/>
      <c r="G82"/>
      <c r="H82"/>
      <c r="I82"/>
      <c r="J82"/>
      <c r="K82"/>
      <c r="L82"/>
      <c r="M82"/>
    </row>
    <row r="83" spans="6:13" x14ac:dyDescent="0.3">
      <c r="F83"/>
      <c r="G83"/>
      <c r="H83"/>
      <c r="I83"/>
      <c r="J83"/>
      <c r="K83"/>
      <c r="L83"/>
      <c r="M83"/>
    </row>
    <row r="84" spans="6:13" x14ac:dyDescent="0.3">
      <c r="F84"/>
      <c r="G84"/>
      <c r="H84"/>
      <c r="I84"/>
      <c r="J84"/>
      <c r="K84"/>
      <c r="L84"/>
      <c r="M84"/>
    </row>
    <row r="85" spans="6:13" x14ac:dyDescent="0.3">
      <c r="F85"/>
      <c r="G85"/>
      <c r="H85"/>
      <c r="I85"/>
      <c r="J85"/>
      <c r="K85"/>
      <c r="L85"/>
      <c r="M85"/>
    </row>
    <row r="86" spans="6:13" x14ac:dyDescent="0.3">
      <c r="F86"/>
      <c r="G86"/>
      <c r="H86"/>
      <c r="I86"/>
      <c r="J86"/>
      <c r="K86"/>
      <c r="L86"/>
      <c r="M86"/>
    </row>
    <row r="87" spans="6:13" x14ac:dyDescent="0.3">
      <c r="F87"/>
      <c r="G87"/>
      <c r="H87"/>
      <c r="I87"/>
      <c r="J87"/>
      <c r="K87"/>
      <c r="L87"/>
      <c r="M87"/>
    </row>
    <row r="88" spans="6:13" x14ac:dyDescent="0.3">
      <c r="F88"/>
      <c r="G88"/>
      <c r="H88"/>
      <c r="I88"/>
      <c r="J88"/>
      <c r="K88"/>
      <c r="L88"/>
      <c r="M88"/>
    </row>
    <row r="89" spans="6:13" x14ac:dyDescent="0.3">
      <c r="F89"/>
      <c r="G89"/>
      <c r="H89"/>
      <c r="I89"/>
      <c r="J89"/>
      <c r="K89"/>
      <c r="L89"/>
      <c r="M89"/>
    </row>
    <row r="90" spans="6:13" x14ac:dyDescent="0.3">
      <c r="F90"/>
      <c r="G90"/>
      <c r="H90"/>
      <c r="I90"/>
      <c r="J90"/>
      <c r="K90"/>
      <c r="L90"/>
      <c r="M90"/>
    </row>
    <row r="91" spans="6:13" x14ac:dyDescent="0.3">
      <c r="F91"/>
      <c r="G91"/>
      <c r="H91"/>
      <c r="I91"/>
      <c r="J91"/>
      <c r="K91"/>
      <c r="L91"/>
      <c r="M91"/>
    </row>
    <row r="92" spans="6:13" x14ac:dyDescent="0.3">
      <c r="F92"/>
      <c r="G92"/>
      <c r="H92"/>
      <c r="I92"/>
      <c r="J92"/>
      <c r="K92"/>
      <c r="L92"/>
      <c r="M92"/>
    </row>
    <row r="93" spans="6:13" x14ac:dyDescent="0.3">
      <c r="F93"/>
      <c r="G93"/>
      <c r="H93"/>
      <c r="I93"/>
      <c r="J93"/>
      <c r="K93"/>
      <c r="L93"/>
      <c r="M93"/>
    </row>
    <row r="94" spans="6:13" x14ac:dyDescent="0.3">
      <c r="F94"/>
      <c r="G94"/>
      <c r="H94"/>
      <c r="I94"/>
      <c r="J94"/>
      <c r="K94"/>
      <c r="L94"/>
      <c r="M94"/>
    </row>
    <row r="95" spans="6:13" x14ac:dyDescent="0.3">
      <c r="F95"/>
      <c r="G95"/>
      <c r="H95"/>
      <c r="I95"/>
      <c r="J95"/>
      <c r="K95"/>
      <c r="L95"/>
      <c r="M95"/>
    </row>
    <row r="96" spans="6:13" x14ac:dyDescent="0.3">
      <c r="F96"/>
      <c r="G96"/>
      <c r="H96"/>
      <c r="I96"/>
      <c r="J96"/>
      <c r="K96"/>
      <c r="L96"/>
      <c r="M96"/>
    </row>
    <row r="97" spans="6:21" x14ac:dyDescent="0.3">
      <c r="F97"/>
      <c r="G97"/>
      <c r="H97"/>
      <c r="I97"/>
      <c r="J97"/>
      <c r="K97"/>
      <c r="L97"/>
      <c r="M97"/>
    </row>
    <row r="98" spans="6:21" x14ac:dyDescent="0.3">
      <c r="F98"/>
      <c r="G98"/>
      <c r="H98"/>
      <c r="I98"/>
      <c r="J98"/>
      <c r="K98"/>
      <c r="L98"/>
      <c r="M98"/>
    </row>
    <row r="99" spans="6:21" x14ac:dyDescent="0.3">
      <c r="F99"/>
      <c r="G99"/>
      <c r="H99"/>
      <c r="I99"/>
      <c r="J99"/>
      <c r="K99"/>
      <c r="L99"/>
      <c r="M99"/>
    </row>
    <row r="100" spans="6:21" x14ac:dyDescent="0.3">
      <c r="F100"/>
      <c r="G100"/>
      <c r="H100"/>
      <c r="I100"/>
      <c r="J100"/>
      <c r="K100"/>
      <c r="L100"/>
      <c r="M100"/>
    </row>
    <row r="101" spans="6:21" x14ac:dyDescent="0.3">
      <c r="F101"/>
      <c r="G101"/>
      <c r="H101"/>
      <c r="I101"/>
      <c r="J101"/>
      <c r="K101"/>
      <c r="L101"/>
      <c r="M101"/>
    </row>
    <row r="102" spans="6:21" x14ac:dyDescent="0.3">
      <c r="F102"/>
      <c r="G102"/>
      <c r="H102"/>
      <c r="I102"/>
      <c r="J102"/>
      <c r="K102"/>
      <c r="L102"/>
      <c r="M102"/>
    </row>
    <row r="103" spans="6:21" x14ac:dyDescent="0.3">
      <c r="F103"/>
      <c r="G103"/>
      <c r="H103"/>
      <c r="I103"/>
      <c r="J103"/>
      <c r="K103"/>
      <c r="L103"/>
      <c r="M103"/>
    </row>
    <row r="104" spans="6:21" x14ac:dyDescent="0.3">
      <c r="F104"/>
      <c r="G104"/>
      <c r="H104"/>
      <c r="I104"/>
      <c r="J104"/>
      <c r="K104"/>
      <c r="L104"/>
      <c r="M104"/>
    </row>
    <row r="105" spans="6:21" s="3" customFormat="1" x14ac:dyDescent="0.3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</sheetData>
  <pageMargins left="0.75" right="0.75" top="0.47986111111111113" bottom="0.97986111111111107" header="0.1" footer="0.5"/>
  <pageSetup orientation="portrait" horizontalDpi="300" verticalDpi="300"/>
  <headerFooter alignWithMargins="0">
    <oddFooter>&amp;L&amp;"Arial,Bold"&amp;8 Unaudited - for Board Use Only&amp;R&amp;"Arial,Bold"&amp;8 Page &amp;P of &amp;N</oddFooter>
  </headerFooter>
  <drawing r:id="rId1"/>
  <legacyDrawing r:id="rId2"/>
  <controls>
    <mc:AlternateContent xmlns:mc="http://schemas.openxmlformats.org/markup-compatibility/2006">
      <mc:Choice Requires="x14">
        <control shapeId="1079" r:id="rId3" name="HEADER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1079" r:id="rId3" name="HEADER"/>
      </mc:Fallback>
    </mc:AlternateContent>
    <mc:AlternateContent xmlns:mc="http://schemas.openxmlformats.org/markup-compatibility/2006">
      <mc:Choice Requires="x14">
        <control shapeId="1078" r:id="rId5" name="FILTER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1078" r:id="rId5" name="FILTER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1"/>
  </sheetPr>
  <dimension ref="A1:V188"/>
  <sheetViews>
    <sheetView showGridLines="0" zoomScale="91" zoomScaleNormal="91" workbookViewId="0">
      <pane xSplit="9" ySplit="4" topLeftCell="J5" activePane="bottomRight" state="frozenSplit"/>
      <selection pane="topRight" activeCell="J1" sqref="J1"/>
      <selection pane="bottomLeft" activeCell="A5" sqref="A5"/>
      <selection pane="bottomRight" activeCell="A4" sqref="A4"/>
    </sheetView>
  </sheetViews>
  <sheetFormatPr defaultRowHeight="14.55" x14ac:dyDescent="0.3"/>
  <cols>
    <col min="1" max="4" width="1.07421875" style="86" customWidth="1"/>
    <col min="5" max="5" width="1.3828125" style="86" customWidth="1"/>
    <col min="6" max="6" width="1.3046875" style="86" customWidth="1"/>
    <col min="7" max="8" width="1.3046875" style="125" customWidth="1"/>
    <col min="9" max="9" width="25.765625" style="125" customWidth="1"/>
    <col min="10" max="10" width="4.3046875" style="1" bestFit="1" customWidth="1"/>
    <col min="11" max="11" width="2.23046875" style="1" customWidth="1"/>
    <col min="12" max="12" width="4.3046875" style="1" bestFit="1" customWidth="1"/>
    <col min="13" max="13" width="2.23046875" style="1" customWidth="1"/>
    <col min="14" max="14" width="5" style="1" bestFit="1" customWidth="1"/>
    <col min="15" max="15" width="2.23046875" customWidth="1"/>
    <col min="16" max="16" width="5.3828125" bestFit="1" customWidth="1"/>
    <col min="17" max="17" width="2.23046875" customWidth="1"/>
    <col min="18" max="18" width="7.07421875" bestFit="1" customWidth="1"/>
  </cols>
  <sheetData>
    <row r="1" spans="1:18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17"/>
      <c r="M1" s="17"/>
      <c r="N1" s="17"/>
      <c r="O1" s="17"/>
      <c r="P1" s="17"/>
      <c r="Q1" s="17"/>
      <c r="R1" s="9"/>
    </row>
    <row r="2" spans="1:18" ht="17.75" x14ac:dyDescent="0.35">
      <c r="A2" s="79" t="s">
        <v>329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17"/>
      <c r="O2" s="17"/>
      <c r="P2" s="17"/>
      <c r="Q2" s="17"/>
      <c r="R2" s="87">
        <v>46068</v>
      </c>
    </row>
    <row r="3" spans="1:18" x14ac:dyDescent="0.3">
      <c r="A3" s="80" t="s">
        <v>293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17"/>
      <c r="O3" s="17"/>
      <c r="P3" s="17"/>
      <c r="Q3" s="17"/>
      <c r="R3" s="88" t="s">
        <v>3</v>
      </c>
    </row>
    <row r="4" spans="1:18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18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18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</row>
    <row r="7" spans="1:18" x14ac:dyDescent="0.3">
      <c r="A7" s="77"/>
      <c r="B7" s="77"/>
      <c r="C7" s="77"/>
      <c r="D7" s="77"/>
      <c r="E7" s="77" t="s">
        <v>134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18" x14ac:dyDescent="0.3">
      <c r="A8" s="77"/>
      <c r="B8" s="77"/>
      <c r="C8" s="77"/>
      <c r="D8" s="77"/>
      <c r="E8" s="77"/>
      <c r="F8" s="77" t="s">
        <v>148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18" x14ac:dyDescent="0.3">
      <c r="A9" s="77"/>
      <c r="B9" s="77"/>
      <c r="C9" s="77"/>
      <c r="D9" s="77"/>
      <c r="E9" s="77"/>
      <c r="F9" s="77"/>
      <c r="G9" s="77" t="s">
        <v>149</v>
      </c>
      <c r="H9" s="77"/>
      <c r="I9" s="77"/>
      <c r="J9" s="81"/>
      <c r="K9" s="92"/>
      <c r="L9" s="81">
        <v>1128</v>
      </c>
      <c r="M9" s="92"/>
      <c r="N9" s="81"/>
      <c r="O9" s="92"/>
      <c r="P9" s="81"/>
      <c r="Q9" s="92"/>
      <c r="R9" s="81">
        <f>ROUND(SUM(J9:P9),5)</f>
        <v>1128</v>
      </c>
    </row>
    <row r="10" spans="1:18" x14ac:dyDescent="0.3">
      <c r="A10" s="77"/>
      <c r="B10" s="77"/>
      <c r="C10" s="77"/>
      <c r="D10" s="77"/>
      <c r="E10" s="77"/>
      <c r="F10" s="77"/>
      <c r="G10" s="77" t="s">
        <v>150</v>
      </c>
      <c r="H10" s="77"/>
      <c r="I10" s="77"/>
      <c r="J10" s="81"/>
      <c r="K10" s="92"/>
      <c r="L10" s="81">
        <v>3489</v>
      </c>
      <c r="M10" s="92"/>
      <c r="N10" s="81"/>
      <c r="O10" s="92"/>
      <c r="P10" s="81"/>
      <c r="Q10" s="92"/>
      <c r="R10" s="81">
        <f>ROUND(SUM(J10:P10),5)</f>
        <v>3489</v>
      </c>
    </row>
    <row r="11" spans="1:18" ht="15.05" thickBot="1" x14ac:dyDescent="0.35">
      <c r="A11" s="77"/>
      <c r="B11" s="77"/>
      <c r="C11" s="77"/>
      <c r="D11" s="77"/>
      <c r="E11" s="77"/>
      <c r="F11" s="77"/>
      <c r="G11" s="77" t="s">
        <v>314</v>
      </c>
      <c r="H11" s="77"/>
      <c r="I11" s="77"/>
      <c r="J11" s="81"/>
      <c r="K11" s="92"/>
      <c r="L11" s="81">
        <v>6875</v>
      </c>
      <c r="M11" s="92"/>
      <c r="N11" s="81"/>
      <c r="O11" s="92"/>
      <c r="P11" s="81"/>
      <c r="Q11" s="92"/>
      <c r="R11" s="81">
        <f>ROUND(SUM(J11:P11),5)</f>
        <v>6875</v>
      </c>
    </row>
    <row r="12" spans="1:18" ht="15.05" thickBot="1" x14ac:dyDescent="0.35">
      <c r="A12" s="77"/>
      <c r="B12" s="77"/>
      <c r="C12" s="77"/>
      <c r="D12" s="77"/>
      <c r="E12" s="77"/>
      <c r="F12" s="77" t="s">
        <v>151</v>
      </c>
      <c r="G12" s="77"/>
      <c r="H12" s="77"/>
      <c r="I12" s="77"/>
      <c r="J12" s="82"/>
      <c r="K12" s="92"/>
      <c r="L12" s="82">
        <f>ROUND(SUM(L8:L11),5)</f>
        <v>11492</v>
      </c>
      <c r="M12" s="92"/>
      <c r="N12" s="82"/>
      <c r="O12" s="92"/>
      <c r="P12" s="82"/>
      <c r="Q12" s="92"/>
      <c r="R12" s="82">
        <f>ROUND(SUM(J12:P12),5)</f>
        <v>11492</v>
      </c>
    </row>
    <row r="13" spans="1:18" x14ac:dyDescent="0.3">
      <c r="A13" s="77"/>
      <c r="B13" s="77"/>
      <c r="C13" s="77"/>
      <c r="D13" s="77"/>
      <c r="E13" s="77" t="s">
        <v>152</v>
      </c>
      <c r="F13" s="77"/>
      <c r="G13" s="77"/>
      <c r="H13" s="77"/>
      <c r="I13" s="77"/>
      <c r="J13" s="81"/>
      <c r="K13" s="92"/>
      <c r="L13" s="81">
        <f>ROUND(L7+L12,5)</f>
        <v>11492</v>
      </c>
      <c r="M13" s="92"/>
      <c r="N13" s="81"/>
      <c r="O13" s="92"/>
      <c r="P13" s="81"/>
      <c r="Q13" s="92"/>
      <c r="R13" s="81">
        <f>ROUND(SUM(J13:P13),5)</f>
        <v>11492</v>
      </c>
    </row>
    <row r="14" spans="1:18" x14ac:dyDescent="0.3">
      <c r="A14" s="77"/>
      <c r="B14" s="77"/>
      <c r="C14" s="77"/>
      <c r="D14" s="77"/>
      <c r="E14" s="77" t="s">
        <v>135</v>
      </c>
      <c r="F14" s="77"/>
      <c r="G14" s="77"/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18" x14ac:dyDescent="0.3">
      <c r="A15" s="77"/>
      <c r="B15" s="77"/>
      <c r="C15" s="77"/>
      <c r="D15" s="77"/>
      <c r="E15" s="77"/>
      <c r="F15" s="77" t="s">
        <v>153</v>
      </c>
      <c r="G15" s="77"/>
      <c r="H15" s="77"/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18" x14ac:dyDescent="0.3">
      <c r="A16" s="77"/>
      <c r="B16" s="77"/>
      <c r="C16" s="77"/>
      <c r="D16" s="77"/>
      <c r="E16" s="77"/>
      <c r="F16" s="77"/>
      <c r="G16" s="77" t="s">
        <v>0</v>
      </c>
      <c r="H16" s="77"/>
      <c r="I16" s="77"/>
      <c r="J16" s="81"/>
      <c r="K16" s="92"/>
      <c r="L16" s="81"/>
      <c r="M16" s="92"/>
      <c r="N16" s="81"/>
      <c r="O16" s="92"/>
      <c r="P16" s="81"/>
      <c r="Q16" s="92"/>
      <c r="R16" s="81"/>
    </row>
    <row r="17" spans="1:18" x14ac:dyDescent="0.3">
      <c r="A17" s="77"/>
      <c r="B17" s="77"/>
      <c r="C17" s="77"/>
      <c r="D17" s="77"/>
      <c r="E17" s="77"/>
      <c r="F17" s="77"/>
      <c r="G17" s="77"/>
      <c r="H17" s="77" t="s">
        <v>154</v>
      </c>
      <c r="I17" s="77"/>
      <c r="J17" s="81"/>
      <c r="K17" s="92"/>
      <c r="L17" s="81"/>
      <c r="M17" s="92"/>
      <c r="N17" s="81"/>
      <c r="O17" s="92"/>
      <c r="P17" s="81"/>
      <c r="Q17" s="92"/>
      <c r="R17" s="81"/>
    </row>
    <row r="18" spans="1:18" x14ac:dyDescent="0.3">
      <c r="A18" s="77"/>
      <c r="B18" s="77"/>
      <c r="C18" s="77"/>
      <c r="D18" s="77"/>
      <c r="E18" s="77"/>
      <c r="F18" s="77"/>
      <c r="G18" s="77"/>
      <c r="H18" s="77"/>
      <c r="I18" s="77" t="s">
        <v>155</v>
      </c>
      <c r="J18" s="81">
        <v>30631</v>
      </c>
      <c r="K18" s="92"/>
      <c r="L18" s="81"/>
      <c r="M18" s="92"/>
      <c r="N18" s="81"/>
      <c r="O18" s="92"/>
      <c r="P18" s="81"/>
      <c r="Q18" s="92"/>
      <c r="R18" s="81">
        <f t="shared" ref="R18:R24" si="0">ROUND(SUM(J18:P18),5)</f>
        <v>30631</v>
      </c>
    </row>
    <row r="19" spans="1:18" x14ac:dyDescent="0.3">
      <c r="A19" s="77"/>
      <c r="B19" s="77"/>
      <c r="C19" s="77"/>
      <c r="D19" s="77"/>
      <c r="E19" s="77"/>
      <c r="F19" s="77"/>
      <c r="G19" s="77"/>
      <c r="H19" s="77"/>
      <c r="I19" s="77" t="s">
        <v>156</v>
      </c>
      <c r="J19" s="81">
        <v>-1555</v>
      </c>
      <c r="K19" s="92"/>
      <c r="L19" s="81"/>
      <c r="M19" s="92"/>
      <c r="N19" s="81"/>
      <c r="O19" s="92"/>
      <c r="P19" s="81"/>
      <c r="Q19" s="92"/>
      <c r="R19" s="81">
        <f t="shared" si="0"/>
        <v>-1555</v>
      </c>
    </row>
    <row r="20" spans="1:18" ht="15.05" thickBot="1" x14ac:dyDescent="0.35">
      <c r="A20" s="77"/>
      <c r="B20" s="77"/>
      <c r="C20" s="77"/>
      <c r="D20" s="77"/>
      <c r="E20" s="77"/>
      <c r="F20" s="77"/>
      <c r="G20" s="77"/>
      <c r="H20" s="77"/>
      <c r="I20" s="77" t="s">
        <v>157</v>
      </c>
      <c r="J20" s="83">
        <v>3228</v>
      </c>
      <c r="K20" s="92"/>
      <c r="L20" s="83"/>
      <c r="M20" s="92"/>
      <c r="N20" s="83"/>
      <c r="O20" s="92"/>
      <c r="P20" s="83"/>
      <c r="Q20" s="92"/>
      <c r="R20" s="83">
        <f t="shared" si="0"/>
        <v>3228</v>
      </c>
    </row>
    <row r="21" spans="1:18" x14ac:dyDescent="0.3">
      <c r="A21" s="77"/>
      <c r="B21" s="77"/>
      <c r="C21" s="77"/>
      <c r="D21" s="77"/>
      <c r="E21" s="77"/>
      <c r="F21" s="77"/>
      <c r="G21" s="77"/>
      <c r="H21" s="77" t="s">
        <v>158</v>
      </c>
      <c r="I21" s="77"/>
      <c r="J21" s="81">
        <f>ROUND(SUM(J17:J20),5)</f>
        <v>32304</v>
      </c>
      <c r="K21" s="92"/>
      <c r="L21" s="81"/>
      <c r="M21" s="92"/>
      <c r="N21" s="81"/>
      <c r="O21" s="92"/>
      <c r="P21" s="81"/>
      <c r="Q21" s="92"/>
      <c r="R21" s="81">
        <f t="shared" si="0"/>
        <v>32304</v>
      </c>
    </row>
    <row r="22" spans="1:18" x14ac:dyDescent="0.3">
      <c r="A22" s="77"/>
      <c r="B22" s="77"/>
      <c r="C22" s="77"/>
      <c r="D22" s="77"/>
      <c r="E22" s="77"/>
      <c r="F22" s="77"/>
      <c r="G22" s="77"/>
      <c r="H22" s="77" t="s">
        <v>159</v>
      </c>
      <c r="I22" s="77"/>
      <c r="J22" s="81">
        <v>900</v>
      </c>
      <c r="K22" s="92"/>
      <c r="L22" s="81"/>
      <c r="M22" s="92"/>
      <c r="N22" s="81"/>
      <c r="O22" s="92"/>
      <c r="P22" s="81"/>
      <c r="Q22" s="92"/>
      <c r="R22" s="81">
        <f t="shared" si="0"/>
        <v>900</v>
      </c>
    </row>
    <row r="23" spans="1:18" ht="15.05" thickBot="1" x14ac:dyDescent="0.35">
      <c r="A23" s="77"/>
      <c r="B23" s="77"/>
      <c r="C23" s="77"/>
      <c r="D23" s="77"/>
      <c r="E23" s="77"/>
      <c r="F23" s="77"/>
      <c r="G23" s="77"/>
      <c r="H23" s="77" t="s">
        <v>160</v>
      </c>
      <c r="I23" s="77"/>
      <c r="J23" s="83">
        <v>922</v>
      </c>
      <c r="K23" s="92"/>
      <c r="L23" s="83"/>
      <c r="M23" s="92"/>
      <c r="N23" s="83"/>
      <c r="O23" s="92"/>
      <c r="P23" s="83"/>
      <c r="Q23" s="92"/>
      <c r="R23" s="83">
        <f t="shared" si="0"/>
        <v>922</v>
      </c>
    </row>
    <row r="24" spans="1:18" x14ac:dyDescent="0.3">
      <c r="A24" s="77"/>
      <c r="B24" s="77"/>
      <c r="C24" s="77"/>
      <c r="D24" s="77"/>
      <c r="E24" s="77"/>
      <c r="F24" s="77"/>
      <c r="G24" s="77" t="s">
        <v>161</v>
      </c>
      <c r="H24" s="77"/>
      <c r="I24" s="77"/>
      <c r="J24" s="81">
        <f>ROUND(J16+SUM(J21:J23),5)</f>
        <v>34126</v>
      </c>
      <c r="K24" s="92"/>
      <c r="L24" s="81"/>
      <c r="M24" s="92"/>
      <c r="N24" s="81"/>
      <c r="O24" s="92"/>
      <c r="P24" s="81"/>
      <c r="Q24" s="92"/>
      <c r="R24" s="81">
        <f t="shared" si="0"/>
        <v>34126</v>
      </c>
    </row>
    <row r="25" spans="1:18" x14ac:dyDescent="0.3">
      <c r="A25" s="77"/>
      <c r="B25" s="77"/>
      <c r="C25" s="77"/>
      <c r="D25" s="77"/>
      <c r="E25" s="77"/>
      <c r="F25" s="77"/>
      <c r="G25" s="77" t="s">
        <v>6</v>
      </c>
      <c r="H25" s="77"/>
      <c r="I25" s="77"/>
      <c r="J25" s="81"/>
      <c r="K25" s="92"/>
      <c r="L25" s="81"/>
      <c r="M25" s="92"/>
      <c r="N25" s="81"/>
      <c r="O25" s="92"/>
      <c r="P25" s="81"/>
      <c r="Q25" s="92"/>
      <c r="R25" s="81"/>
    </row>
    <row r="26" spans="1:18" x14ac:dyDescent="0.3">
      <c r="A26" s="77"/>
      <c r="B26" s="77"/>
      <c r="C26" s="77"/>
      <c r="D26" s="77"/>
      <c r="E26" s="77"/>
      <c r="F26" s="77"/>
      <c r="G26" s="77"/>
      <c r="H26" s="77" t="s">
        <v>154</v>
      </c>
      <c r="I26" s="77"/>
      <c r="J26" s="81"/>
      <c r="K26" s="92"/>
      <c r="L26" s="81"/>
      <c r="M26" s="92"/>
      <c r="N26" s="81">
        <v>100279</v>
      </c>
      <c r="O26" s="92"/>
      <c r="P26" s="81"/>
      <c r="Q26" s="92"/>
      <c r="R26" s="81">
        <f>ROUND(SUM(J26:P26),5)</f>
        <v>100279</v>
      </c>
    </row>
    <row r="27" spans="1:18" x14ac:dyDescent="0.3">
      <c r="A27" s="77"/>
      <c r="B27" s="77"/>
      <c r="C27" s="77"/>
      <c r="D27" s="77"/>
      <c r="E27" s="77"/>
      <c r="F27" s="77"/>
      <c r="G27" s="77"/>
      <c r="H27" s="77" t="s">
        <v>162</v>
      </c>
      <c r="I27" s="77"/>
      <c r="J27" s="81"/>
      <c r="K27" s="92"/>
      <c r="L27" s="81"/>
      <c r="M27" s="92"/>
      <c r="N27" s="81">
        <v>509</v>
      </c>
      <c r="O27" s="92"/>
      <c r="P27" s="81"/>
      <c r="Q27" s="92"/>
      <c r="R27" s="81">
        <f>ROUND(SUM(J27:P27),5)</f>
        <v>509</v>
      </c>
    </row>
    <row r="28" spans="1:18" x14ac:dyDescent="0.3">
      <c r="A28" s="77"/>
      <c r="B28" s="77"/>
      <c r="C28" s="77"/>
      <c r="D28" s="77"/>
      <c r="E28" s="77"/>
      <c r="F28" s="77"/>
      <c r="G28" s="77"/>
      <c r="H28" s="77" t="s">
        <v>159</v>
      </c>
      <c r="I28" s="77"/>
      <c r="J28" s="81"/>
      <c r="K28" s="92"/>
      <c r="L28" s="81"/>
      <c r="M28" s="92"/>
      <c r="N28" s="81"/>
      <c r="O28" s="92"/>
      <c r="P28" s="81"/>
      <c r="Q28" s="92"/>
      <c r="R28" s="81"/>
    </row>
    <row r="29" spans="1:18" x14ac:dyDescent="0.3">
      <c r="A29" s="77"/>
      <c r="B29" s="77"/>
      <c r="C29" s="77"/>
      <c r="D29" s="77"/>
      <c r="E29" s="77"/>
      <c r="F29" s="77"/>
      <c r="G29" s="77"/>
      <c r="H29" s="77"/>
      <c r="I29" s="77" t="s">
        <v>260</v>
      </c>
      <c r="J29" s="81"/>
      <c r="K29" s="92"/>
      <c r="L29" s="81"/>
      <c r="M29" s="92"/>
      <c r="N29" s="81">
        <v>2000</v>
      </c>
      <c r="O29" s="92"/>
      <c r="P29" s="81"/>
      <c r="Q29" s="92"/>
      <c r="R29" s="81">
        <f t="shared" ref="R29:R37" si="1">ROUND(SUM(J29:P29),5)</f>
        <v>2000</v>
      </c>
    </row>
    <row r="30" spans="1:18" ht="15.05" thickBot="1" x14ac:dyDescent="0.35">
      <c r="A30" s="77"/>
      <c r="B30" s="77"/>
      <c r="C30" s="77"/>
      <c r="D30" s="77"/>
      <c r="E30" s="77"/>
      <c r="F30" s="77"/>
      <c r="G30" s="77"/>
      <c r="H30" s="77"/>
      <c r="I30" s="77" t="s">
        <v>261</v>
      </c>
      <c r="J30" s="83"/>
      <c r="K30" s="92"/>
      <c r="L30" s="83"/>
      <c r="M30" s="92"/>
      <c r="N30" s="83">
        <v>1750</v>
      </c>
      <c r="O30" s="92"/>
      <c r="P30" s="83"/>
      <c r="Q30" s="92"/>
      <c r="R30" s="83">
        <f t="shared" si="1"/>
        <v>1750</v>
      </c>
    </row>
    <row r="31" spans="1:18" x14ac:dyDescent="0.3">
      <c r="A31" s="77"/>
      <c r="B31" s="77"/>
      <c r="C31" s="77"/>
      <c r="D31" s="77"/>
      <c r="E31" s="77"/>
      <c r="F31" s="77"/>
      <c r="G31" s="77"/>
      <c r="H31" s="77" t="s">
        <v>262</v>
      </c>
      <c r="I31" s="77"/>
      <c r="J31" s="81"/>
      <c r="K31" s="92"/>
      <c r="L31" s="81"/>
      <c r="M31" s="92"/>
      <c r="N31" s="81">
        <f>ROUND(SUM(N28:N30),5)</f>
        <v>3750</v>
      </c>
      <c r="O31" s="92"/>
      <c r="P31" s="81"/>
      <c r="Q31" s="92"/>
      <c r="R31" s="81">
        <f t="shared" si="1"/>
        <v>3750</v>
      </c>
    </row>
    <row r="32" spans="1:18" x14ac:dyDescent="0.3">
      <c r="A32" s="77"/>
      <c r="B32" s="77"/>
      <c r="C32" s="77"/>
      <c r="D32" s="77"/>
      <c r="E32" s="77"/>
      <c r="F32" s="77"/>
      <c r="G32" s="77"/>
      <c r="H32" s="77" t="s">
        <v>163</v>
      </c>
      <c r="I32" s="77"/>
      <c r="J32" s="81"/>
      <c r="K32" s="92"/>
      <c r="L32" s="81"/>
      <c r="M32" s="92"/>
      <c r="N32" s="81">
        <v>40</v>
      </c>
      <c r="O32" s="92"/>
      <c r="P32" s="81"/>
      <c r="Q32" s="92"/>
      <c r="R32" s="81">
        <f t="shared" si="1"/>
        <v>40</v>
      </c>
    </row>
    <row r="33" spans="1:18" x14ac:dyDescent="0.3">
      <c r="A33" s="77"/>
      <c r="B33" s="77"/>
      <c r="C33" s="77"/>
      <c r="D33" s="77"/>
      <c r="E33" s="77"/>
      <c r="F33" s="77"/>
      <c r="G33" s="77"/>
      <c r="H33" s="77" t="s">
        <v>160</v>
      </c>
      <c r="I33" s="77"/>
      <c r="J33" s="81"/>
      <c r="K33" s="92"/>
      <c r="L33" s="81"/>
      <c r="M33" s="92"/>
      <c r="N33" s="81">
        <v>349</v>
      </c>
      <c r="O33" s="92"/>
      <c r="P33" s="81"/>
      <c r="Q33" s="92"/>
      <c r="R33" s="81">
        <f t="shared" si="1"/>
        <v>349</v>
      </c>
    </row>
    <row r="34" spans="1:18" ht="15.05" thickBot="1" x14ac:dyDescent="0.35">
      <c r="A34" s="77"/>
      <c r="B34" s="77"/>
      <c r="C34" s="77"/>
      <c r="D34" s="77"/>
      <c r="E34" s="77"/>
      <c r="F34" s="77"/>
      <c r="G34" s="77"/>
      <c r="H34" s="77" t="s">
        <v>243</v>
      </c>
      <c r="I34" s="77"/>
      <c r="J34" s="83"/>
      <c r="K34" s="92"/>
      <c r="L34" s="83"/>
      <c r="M34" s="92"/>
      <c r="N34" s="83">
        <v>4911</v>
      </c>
      <c r="O34" s="92"/>
      <c r="P34" s="83"/>
      <c r="Q34" s="92"/>
      <c r="R34" s="83">
        <f t="shared" si="1"/>
        <v>4911</v>
      </c>
    </row>
    <row r="35" spans="1:18" x14ac:dyDescent="0.3">
      <c r="A35" s="77"/>
      <c r="B35" s="77"/>
      <c r="C35" s="77"/>
      <c r="D35" s="77"/>
      <c r="E35" s="77"/>
      <c r="F35" s="77"/>
      <c r="G35" s="77" t="s">
        <v>164</v>
      </c>
      <c r="H35" s="77"/>
      <c r="I35" s="77"/>
      <c r="J35" s="81"/>
      <c r="K35" s="92"/>
      <c r="L35" s="81"/>
      <c r="M35" s="92"/>
      <c r="N35" s="81">
        <f>ROUND(SUM(N25:N27)+SUM(N31:N34),5)</f>
        <v>109838</v>
      </c>
      <c r="O35" s="92"/>
      <c r="P35" s="81"/>
      <c r="Q35" s="92"/>
      <c r="R35" s="81">
        <f t="shared" si="1"/>
        <v>109838</v>
      </c>
    </row>
    <row r="36" spans="1:18" ht="15.05" thickBot="1" x14ac:dyDescent="0.35">
      <c r="A36" s="77"/>
      <c r="B36" s="77"/>
      <c r="C36" s="77"/>
      <c r="D36" s="77"/>
      <c r="E36" s="77"/>
      <c r="F36" s="77"/>
      <c r="G36" s="77" t="s">
        <v>263</v>
      </c>
      <c r="H36" s="77"/>
      <c r="I36" s="77"/>
      <c r="J36" s="83"/>
      <c r="K36" s="92"/>
      <c r="L36" s="83"/>
      <c r="M36" s="92"/>
      <c r="N36" s="83">
        <v>121</v>
      </c>
      <c r="O36" s="92"/>
      <c r="P36" s="83"/>
      <c r="Q36" s="92"/>
      <c r="R36" s="83">
        <f t="shared" si="1"/>
        <v>121</v>
      </c>
    </row>
    <row r="37" spans="1:18" x14ac:dyDescent="0.3">
      <c r="A37" s="77"/>
      <c r="B37" s="77"/>
      <c r="C37" s="77"/>
      <c r="D37" s="77"/>
      <c r="E37" s="77"/>
      <c r="F37" s="77" t="s">
        <v>165</v>
      </c>
      <c r="G37" s="77"/>
      <c r="H37" s="77"/>
      <c r="I37" s="77"/>
      <c r="J37" s="81">
        <f>ROUND(J15+J24+SUM(J35:J36),5)</f>
        <v>34126</v>
      </c>
      <c r="K37" s="92"/>
      <c r="L37" s="81"/>
      <c r="M37" s="92"/>
      <c r="N37" s="81">
        <f>ROUND(N15+N24+SUM(N35:N36),5)</f>
        <v>109959</v>
      </c>
      <c r="O37" s="92"/>
      <c r="P37" s="81"/>
      <c r="Q37" s="92"/>
      <c r="R37" s="81">
        <f t="shared" si="1"/>
        <v>144085</v>
      </c>
    </row>
    <row r="38" spans="1:18" x14ac:dyDescent="0.3">
      <c r="A38" s="77"/>
      <c r="B38" s="77"/>
      <c r="C38" s="77"/>
      <c r="D38" s="77"/>
      <c r="E38" s="77"/>
      <c r="F38" s="77" t="s">
        <v>166</v>
      </c>
      <c r="G38" s="77"/>
      <c r="H38" s="77"/>
      <c r="I38" s="77"/>
      <c r="J38" s="81"/>
      <c r="K38" s="92"/>
      <c r="L38" s="81"/>
      <c r="M38" s="92"/>
      <c r="N38" s="81"/>
      <c r="O38" s="92"/>
      <c r="P38" s="81"/>
      <c r="Q38" s="92"/>
      <c r="R38" s="81"/>
    </row>
    <row r="39" spans="1:18" x14ac:dyDescent="0.3">
      <c r="A39" s="77"/>
      <c r="B39" s="77"/>
      <c r="C39" s="77"/>
      <c r="D39" s="77"/>
      <c r="E39" s="77"/>
      <c r="F39" s="77"/>
      <c r="G39" s="77" t="s">
        <v>246</v>
      </c>
      <c r="H39" s="77"/>
      <c r="I39" s="77"/>
      <c r="J39" s="81"/>
      <c r="K39" s="92"/>
      <c r="L39" s="81"/>
      <c r="M39" s="92"/>
      <c r="N39" s="81"/>
      <c r="O39" s="92"/>
      <c r="P39" s="81"/>
      <c r="Q39" s="92"/>
      <c r="R39" s="81"/>
    </row>
    <row r="40" spans="1:18" x14ac:dyDescent="0.3">
      <c r="A40" s="77"/>
      <c r="B40" s="77"/>
      <c r="C40" s="77"/>
      <c r="D40" s="77"/>
      <c r="E40" s="77"/>
      <c r="F40" s="77"/>
      <c r="G40" s="77"/>
      <c r="H40" s="77" t="s">
        <v>315</v>
      </c>
      <c r="I40" s="77"/>
      <c r="J40" s="81">
        <v>8719</v>
      </c>
      <c r="K40" s="92"/>
      <c r="L40" s="81"/>
      <c r="M40" s="92"/>
      <c r="N40" s="81"/>
      <c r="O40" s="92"/>
      <c r="P40" s="81"/>
      <c r="Q40" s="92"/>
      <c r="R40" s="81">
        <f>ROUND(SUM(J40:P40),5)</f>
        <v>8719</v>
      </c>
    </row>
    <row r="41" spans="1:18" x14ac:dyDescent="0.3">
      <c r="A41" s="77"/>
      <c r="B41" s="77"/>
      <c r="C41" s="77"/>
      <c r="D41" s="77"/>
      <c r="E41" s="77"/>
      <c r="F41" s="77"/>
      <c r="G41" s="77"/>
      <c r="H41" s="77" t="s">
        <v>316</v>
      </c>
      <c r="I41" s="77"/>
      <c r="J41" s="81">
        <v>-2108</v>
      </c>
      <c r="K41" s="92"/>
      <c r="L41" s="81"/>
      <c r="M41" s="92"/>
      <c r="N41" s="81"/>
      <c r="O41" s="92"/>
      <c r="P41" s="81"/>
      <c r="Q41" s="92"/>
      <c r="R41" s="81">
        <f>ROUND(SUM(J41:P41),5)</f>
        <v>-2108</v>
      </c>
    </row>
    <row r="42" spans="1:18" ht="15.05" thickBot="1" x14ac:dyDescent="0.35">
      <c r="A42" s="77"/>
      <c r="B42" s="77"/>
      <c r="C42" s="77"/>
      <c r="D42" s="77"/>
      <c r="E42" s="77"/>
      <c r="F42" s="77"/>
      <c r="G42" s="77"/>
      <c r="H42" s="77" t="s">
        <v>251</v>
      </c>
      <c r="I42" s="77"/>
      <c r="J42" s="83">
        <v>-6476</v>
      </c>
      <c r="K42" s="92"/>
      <c r="L42" s="83"/>
      <c r="M42" s="92"/>
      <c r="N42" s="83"/>
      <c r="O42" s="92"/>
      <c r="P42" s="83"/>
      <c r="Q42" s="92"/>
      <c r="R42" s="83">
        <f>ROUND(SUM(J42:P42),5)</f>
        <v>-6476</v>
      </c>
    </row>
    <row r="43" spans="1:18" x14ac:dyDescent="0.3">
      <c r="A43" s="77"/>
      <c r="B43" s="77"/>
      <c r="C43" s="77"/>
      <c r="D43" s="77"/>
      <c r="E43" s="77"/>
      <c r="F43" s="77"/>
      <c r="G43" s="77" t="s">
        <v>248</v>
      </c>
      <c r="H43" s="77"/>
      <c r="I43" s="77"/>
      <c r="J43" s="81">
        <f>ROUND(SUM(J39:J42),5)</f>
        <v>135</v>
      </c>
      <c r="K43" s="92"/>
      <c r="L43" s="81"/>
      <c r="M43" s="92"/>
      <c r="N43" s="81"/>
      <c r="O43" s="92"/>
      <c r="P43" s="81"/>
      <c r="Q43" s="92"/>
      <c r="R43" s="81">
        <f>ROUND(SUM(J43:P43),5)</f>
        <v>135</v>
      </c>
    </row>
    <row r="44" spans="1:18" x14ac:dyDescent="0.3">
      <c r="A44" s="77"/>
      <c r="B44" s="77"/>
      <c r="C44" s="77"/>
      <c r="D44" s="77"/>
      <c r="E44" s="77"/>
      <c r="F44" s="77"/>
      <c r="G44" s="77" t="s">
        <v>167</v>
      </c>
      <c r="H44" s="77"/>
      <c r="I44" s="77"/>
      <c r="J44" s="81"/>
      <c r="K44" s="92"/>
      <c r="L44" s="81"/>
      <c r="M44" s="92"/>
      <c r="N44" s="81"/>
      <c r="O44" s="92"/>
      <c r="P44" s="81"/>
      <c r="Q44" s="92"/>
      <c r="R44" s="81"/>
    </row>
    <row r="45" spans="1:18" x14ac:dyDescent="0.3">
      <c r="A45" s="77"/>
      <c r="B45" s="77"/>
      <c r="C45" s="77"/>
      <c r="D45" s="77"/>
      <c r="E45" s="77"/>
      <c r="F45" s="77"/>
      <c r="G45" s="77"/>
      <c r="H45" s="77" t="s">
        <v>168</v>
      </c>
      <c r="I45" s="77"/>
      <c r="J45" s="81">
        <v>7571</v>
      </c>
      <c r="K45" s="92"/>
      <c r="L45" s="81"/>
      <c r="M45" s="92"/>
      <c r="N45" s="81"/>
      <c r="O45" s="92"/>
      <c r="P45" s="81"/>
      <c r="Q45" s="92"/>
      <c r="R45" s="81">
        <f>ROUND(SUM(J45:P45),5)</f>
        <v>7571</v>
      </c>
    </row>
    <row r="46" spans="1:18" ht="15.05" thickBot="1" x14ac:dyDescent="0.35">
      <c r="A46" s="77"/>
      <c r="B46" s="77"/>
      <c r="C46" s="77"/>
      <c r="D46" s="77"/>
      <c r="E46" s="77"/>
      <c r="F46" s="77"/>
      <c r="G46" s="77"/>
      <c r="H46" s="77" t="s">
        <v>169</v>
      </c>
      <c r="I46" s="77"/>
      <c r="J46" s="81">
        <v>-1610</v>
      </c>
      <c r="K46" s="92"/>
      <c r="L46" s="81"/>
      <c r="M46" s="92"/>
      <c r="N46" s="81"/>
      <c r="O46" s="92"/>
      <c r="P46" s="81"/>
      <c r="Q46" s="92"/>
      <c r="R46" s="81">
        <f>ROUND(SUM(J46:P46),5)</f>
        <v>-1610</v>
      </c>
    </row>
    <row r="47" spans="1:18" ht="15.05" thickBot="1" x14ac:dyDescent="0.35">
      <c r="A47" s="77"/>
      <c r="B47" s="77"/>
      <c r="C47" s="77"/>
      <c r="D47" s="77"/>
      <c r="E47" s="77"/>
      <c r="F47" s="77"/>
      <c r="G47" s="77" t="s">
        <v>170</v>
      </c>
      <c r="H47" s="77"/>
      <c r="I47" s="77"/>
      <c r="J47" s="82">
        <f>ROUND(SUM(J44:J46),5)</f>
        <v>5961</v>
      </c>
      <c r="K47" s="92"/>
      <c r="L47" s="82"/>
      <c r="M47" s="92"/>
      <c r="N47" s="82"/>
      <c r="O47" s="92"/>
      <c r="P47" s="82"/>
      <c r="Q47" s="92"/>
      <c r="R47" s="82">
        <f>ROUND(SUM(J47:P47),5)</f>
        <v>5961</v>
      </c>
    </row>
    <row r="48" spans="1:18" x14ac:dyDescent="0.3">
      <c r="A48" s="77"/>
      <c r="B48" s="77"/>
      <c r="C48" s="77"/>
      <c r="D48" s="77"/>
      <c r="E48" s="77"/>
      <c r="F48" s="77" t="s">
        <v>171</v>
      </c>
      <c r="G48" s="77"/>
      <c r="H48" s="77"/>
      <c r="I48" s="77"/>
      <c r="J48" s="81">
        <f>ROUND(J38+J43+J47,5)</f>
        <v>6096</v>
      </c>
      <c r="K48" s="92"/>
      <c r="L48" s="81"/>
      <c r="M48" s="92"/>
      <c r="N48" s="81"/>
      <c r="O48" s="92"/>
      <c r="P48" s="81"/>
      <c r="Q48" s="92"/>
      <c r="R48" s="81">
        <f>ROUND(SUM(J48:P48),5)</f>
        <v>6096</v>
      </c>
    </row>
    <row r="49" spans="1:18" x14ac:dyDescent="0.3">
      <c r="A49" s="77"/>
      <c r="B49" s="77"/>
      <c r="C49" s="77"/>
      <c r="D49" s="77"/>
      <c r="E49" s="77"/>
      <c r="F49" s="77" t="s">
        <v>264</v>
      </c>
      <c r="G49" s="77"/>
      <c r="H49" s="77"/>
      <c r="I49" s="77"/>
      <c r="J49" s="81"/>
      <c r="K49" s="92"/>
      <c r="L49" s="81"/>
      <c r="M49" s="92"/>
      <c r="N49" s="81"/>
      <c r="O49" s="92"/>
      <c r="P49" s="81"/>
      <c r="Q49" s="92"/>
      <c r="R49" s="81"/>
    </row>
    <row r="50" spans="1:18" ht="15.05" thickBot="1" x14ac:dyDescent="0.35">
      <c r="A50" s="77"/>
      <c r="B50" s="77"/>
      <c r="C50" s="77"/>
      <c r="D50" s="77"/>
      <c r="E50" s="77"/>
      <c r="F50" s="77"/>
      <c r="G50" s="77" t="s">
        <v>276</v>
      </c>
      <c r="H50" s="77"/>
      <c r="I50" s="77"/>
      <c r="J50" s="81">
        <v>50</v>
      </c>
      <c r="K50" s="92"/>
      <c r="L50" s="81"/>
      <c r="M50" s="92"/>
      <c r="N50" s="81"/>
      <c r="O50" s="92"/>
      <c r="P50" s="81"/>
      <c r="Q50" s="92"/>
      <c r="R50" s="81">
        <f>ROUND(SUM(J50:P50),5)</f>
        <v>50</v>
      </c>
    </row>
    <row r="51" spans="1:18" ht="15.05" thickBot="1" x14ac:dyDescent="0.35">
      <c r="A51" s="77"/>
      <c r="B51" s="77"/>
      <c r="C51" s="77"/>
      <c r="D51" s="77"/>
      <c r="E51" s="77"/>
      <c r="F51" s="77" t="s">
        <v>265</v>
      </c>
      <c r="G51" s="77"/>
      <c r="H51" s="77"/>
      <c r="I51" s="77"/>
      <c r="J51" s="82">
        <f>ROUND(SUM(J49:J50),5)</f>
        <v>50</v>
      </c>
      <c r="K51" s="92"/>
      <c r="L51" s="82"/>
      <c r="M51" s="92"/>
      <c r="N51" s="82"/>
      <c r="O51" s="92"/>
      <c r="P51" s="82"/>
      <c r="Q51" s="92"/>
      <c r="R51" s="82">
        <f>ROUND(SUM(J51:P51),5)</f>
        <v>50</v>
      </c>
    </row>
    <row r="52" spans="1:18" x14ac:dyDescent="0.3">
      <c r="A52" s="77"/>
      <c r="B52" s="77"/>
      <c r="C52" s="77"/>
      <c r="D52" s="77"/>
      <c r="E52" s="77" t="s">
        <v>172</v>
      </c>
      <c r="F52" s="77"/>
      <c r="G52" s="77"/>
      <c r="H52" s="77"/>
      <c r="I52" s="77"/>
      <c r="J52" s="81">
        <f>ROUND(J14+J37+J48+J51,5)</f>
        <v>40272</v>
      </c>
      <c r="K52" s="92"/>
      <c r="L52" s="81"/>
      <c r="M52" s="92"/>
      <c r="N52" s="81">
        <f>ROUND(N14+N37+N48+N51,5)</f>
        <v>109959</v>
      </c>
      <c r="O52" s="92"/>
      <c r="P52" s="81"/>
      <c r="Q52" s="92"/>
      <c r="R52" s="81">
        <f>ROUND(SUM(J52:P52),5)</f>
        <v>150231</v>
      </c>
    </row>
    <row r="53" spans="1:18" x14ac:dyDescent="0.3">
      <c r="A53" s="77"/>
      <c r="B53" s="77"/>
      <c r="C53" s="77"/>
      <c r="D53" s="77"/>
      <c r="E53" s="77" t="s">
        <v>13</v>
      </c>
      <c r="F53" s="77"/>
      <c r="G53" s="77"/>
      <c r="H53" s="77"/>
      <c r="I53" s="77"/>
      <c r="J53" s="81"/>
      <c r="K53" s="92"/>
      <c r="L53" s="81"/>
      <c r="M53" s="92"/>
      <c r="N53" s="81"/>
      <c r="O53" s="92"/>
      <c r="P53" s="81"/>
      <c r="Q53" s="92"/>
      <c r="R53" s="81"/>
    </row>
    <row r="54" spans="1:18" ht="15.05" thickBot="1" x14ac:dyDescent="0.35">
      <c r="A54" s="77"/>
      <c r="B54" s="77"/>
      <c r="C54" s="77"/>
      <c r="D54" s="77"/>
      <c r="E54" s="77"/>
      <c r="F54" s="77" t="s">
        <v>173</v>
      </c>
      <c r="G54" s="77"/>
      <c r="H54" s="77"/>
      <c r="I54" s="77"/>
      <c r="J54" s="83"/>
      <c r="K54" s="92"/>
      <c r="L54" s="83"/>
      <c r="M54" s="92"/>
      <c r="N54" s="83"/>
      <c r="O54" s="92"/>
      <c r="P54" s="83">
        <v>6555</v>
      </c>
      <c r="Q54" s="92"/>
      <c r="R54" s="83">
        <f>ROUND(SUM(J54:P54),5)</f>
        <v>6555</v>
      </c>
    </row>
    <row r="55" spans="1:18" x14ac:dyDescent="0.3">
      <c r="A55" s="77"/>
      <c r="B55" s="77"/>
      <c r="C55" s="77"/>
      <c r="D55" s="77"/>
      <c r="E55" s="77" t="s">
        <v>174</v>
      </c>
      <c r="F55" s="77"/>
      <c r="G55" s="77"/>
      <c r="H55" s="77"/>
      <c r="I55" s="77"/>
      <c r="J55" s="81"/>
      <c r="K55" s="92"/>
      <c r="L55" s="81"/>
      <c r="M55" s="92"/>
      <c r="N55" s="81"/>
      <c r="O55" s="92"/>
      <c r="P55" s="81">
        <f>ROUND(SUM(P53:P54),5)</f>
        <v>6555</v>
      </c>
      <c r="Q55" s="92"/>
      <c r="R55" s="81">
        <f>ROUND(SUM(J55:P55),5)</f>
        <v>6555</v>
      </c>
    </row>
    <row r="56" spans="1:18" x14ac:dyDescent="0.3">
      <c r="A56" s="77"/>
      <c r="B56" s="77"/>
      <c r="C56" s="77"/>
      <c r="D56" s="77"/>
      <c r="E56" s="77" t="s">
        <v>136</v>
      </c>
      <c r="F56" s="77"/>
      <c r="G56" s="77"/>
      <c r="H56" s="77"/>
      <c r="I56" s="77"/>
      <c r="J56" s="81"/>
      <c r="K56" s="92"/>
      <c r="L56" s="81"/>
      <c r="M56" s="92"/>
      <c r="N56" s="81"/>
      <c r="O56" s="92"/>
      <c r="P56" s="81"/>
      <c r="Q56" s="92"/>
      <c r="R56" s="81"/>
    </row>
    <row r="57" spans="1:18" x14ac:dyDescent="0.3">
      <c r="A57" s="77"/>
      <c r="B57" s="77"/>
      <c r="C57" s="77"/>
      <c r="D57" s="77"/>
      <c r="E57" s="77"/>
      <c r="F57" s="77" t="s">
        <v>307</v>
      </c>
      <c r="G57" s="77"/>
      <c r="H57" s="77"/>
      <c r="I57" s="77"/>
      <c r="J57" s="81">
        <v>1780</v>
      </c>
      <c r="K57" s="92"/>
      <c r="L57" s="81"/>
      <c r="M57" s="92"/>
      <c r="N57" s="81"/>
      <c r="O57" s="92"/>
      <c r="P57" s="81"/>
      <c r="Q57" s="92"/>
      <c r="R57" s="81">
        <f>ROUND(SUM(J57:P57),5)</f>
        <v>1780</v>
      </c>
    </row>
    <row r="58" spans="1:18" x14ac:dyDescent="0.3">
      <c r="A58" s="77"/>
      <c r="B58" s="77"/>
      <c r="C58" s="77"/>
      <c r="D58" s="77"/>
      <c r="E58" s="77"/>
      <c r="F58" s="77" t="s">
        <v>318</v>
      </c>
      <c r="G58" s="77"/>
      <c r="H58" s="77"/>
      <c r="I58" s="77"/>
      <c r="J58" s="81">
        <v>2108</v>
      </c>
      <c r="K58" s="92"/>
      <c r="L58" s="81"/>
      <c r="M58" s="92"/>
      <c r="N58" s="81"/>
      <c r="O58" s="92"/>
      <c r="P58" s="81"/>
      <c r="Q58" s="92"/>
      <c r="R58" s="81">
        <f>ROUND(SUM(J58:P58),5)</f>
        <v>2108</v>
      </c>
    </row>
    <row r="59" spans="1:18" x14ac:dyDescent="0.3">
      <c r="A59" s="77"/>
      <c r="B59" s="77"/>
      <c r="C59" s="77"/>
      <c r="D59" s="77"/>
      <c r="E59" s="77"/>
      <c r="F59" s="77" t="s">
        <v>317</v>
      </c>
      <c r="G59" s="77"/>
      <c r="H59" s="77"/>
      <c r="I59" s="77"/>
      <c r="J59" s="81">
        <v>-399</v>
      </c>
      <c r="K59" s="92"/>
      <c r="L59" s="81"/>
      <c r="M59" s="92"/>
      <c r="N59" s="81"/>
      <c r="O59" s="92"/>
      <c r="P59" s="81"/>
      <c r="Q59" s="92"/>
      <c r="R59" s="81">
        <f>ROUND(SUM(J59:P59),5)</f>
        <v>-399</v>
      </c>
    </row>
    <row r="60" spans="1:18" ht="15.05" thickBot="1" x14ac:dyDescent="0.35">
      <c r="A60" s="77"/>
      <c r="B60" s="77"/>
      <c r="C60" s="77"/>
      <c r="D60" s="77"/>
      <c r="E60" s="77"/>
      <c r="F60" s="77" t="s">
        <v>308</v>
      </c>
      <c r="G60" s="77"/>
      <c r="H60" s="77"/>
      <c r="I60" s="77"/>
      <c r="J60" s="83">
        <v>-3489</v>
      </c>
      <c r="K60" s="92"/>
      <c r="L60" s="83"/>
      <c r="M60" s="92"/>
      <c r="N60" s="83"/>
      <c r="O60" s="92"/>
      <c r="P60" s="83"/>
      <c r="Q60" s="92"/>
      <c r="R60" s="83">
        <f>ROUND(SUM(J60:P60),5)</f>
        <v>-3489</v>
      </c>
    </row>
    <row r="61" spans="1:18" x14ac:dyDescent="0.3">
      <c r="A61" s="77"/>
      <c r="B61" s="77"/>
      <c r="C61" s="77"/>
      <c r="D61" s="77"/>
      <c r="E61" s="77" t="s">
        <v>175</v>
      </c>
      <c r="F61" s="77"/>
      <c r="G61" s="77"/>
      <c r="H61" s="77"/>
      <c r="I61" s="77"/>
      <c r="J61" s="81"/>
      <c r="K61" s="92"/>
      <c r="L61" s="81"/>
      <c r="M61" s="92"/>
      <c r="N61" s="81"/>
      <c r="O61" s="92"/>
      <c r="P61" s="81"/>
      <c r="Q61" s="92"/>
      <c r="R61" s="81"/>
    </row>
    <row r="62" spans="1:18" x14ac:dyDescent="0.3">
      <c r="A62" s="77"/>
      <c r="B62" s="77"/>
      <c r="C62" s="77"/>
      <c r="D62" s="77"/>
      <c r="E62" s="77" t="s">
        <v>14</v>
      </c>
      <c r="F62" s="77"/>
      <c r="G62" s="77"/>
      <c r="H62" s="77"/>
      <c r="I62" s="77"/>
      <c r="J62" s="81"/>
      <c r="K62" s="92"/>
      <c r="L62" s="81"/>
      <c r="M62" s="92"/>
      <c r="N62" s="81"/>
      <c r="O62" s="92"/>
      <c r="P62" s="81"/>
      <c r="Q62" s="92"/>
      <c r="R62" s="81"/>
    </row>
    <row r="63" spans="1:18" ht="15.05" thickBot="1" x14ac:dyDescent="0.35">
      <c r="A63" s="77"/>
      <c r="B63" s="77"/>
      <c r="C63" s="77"/>
      <c r="D63" s="77"/>
      <c r="E63" s="77"/>
      <c r="F63" s="77" t="s">
        <v>244</v>
      </c>
      <c r="G63" s="77"/>
      <c r="H63" s="77"/>
      <c r="I63" s="77"/>
      <c r="J63" s="83">
        <v>300</v>
      </c>
      <c r="K63" s="92"/>
      <c r="L63" s="83"/>
      <c r="M63" s="92"/>
      <c r="N63" s="83"/>
      <c r="O63" s="92"/>
      <c r="P63" s="83"/>
      <c r="Q63" s="92"/>
      <c r="R63" s="83">
        <f>ROUND(SUM(J63:P63),5)</f>
        <v>300</v>
      </c>
    </row>
    <row r="64" spans="1:18" x14ac:dyDescent="0.3">
      <c r="A64" s="77"/>
      <c r="B64" s="77"/>
      <c r="C64" s="77"/>
      <c r="D64" s="77"/>
      <c r="E64" s="77" t="s">
        <v>245</v>
      </c>
      <c r="F64" s="77"/>
      <c r="G64" s="77"/>
      <c r="H64" s="77"/>
      <c r="I64" s="77"/>
      <c r="J64" s="81">
        <f>ROUND(SUM(J62:J63),5)</f>
        <v>300</v>
      </c>
      <c r="K64" s="92"/>
      <c r="L64" s="81"/>
      <c r="M64" s="92"/>
      <c r="N64" s="81"/>
      <c r="O64" s="92"/>
      <c r="P64" s="81"/>
      <c r="Q64" s="92"/>
      <c r="R64" s="81">
        <f>ROUND(SUM(J64:P64),5)</f>
        <v>300</v>
      </c>
    </row>
    <row r="65" spans="1:18" x14ac:dyDescent="0.3">
      <c r="A65" s="77"/>
      <c r="B65" s="77"/>
      <c r="C65" s="77"/>
      <c r="D65" s="77"/>
      <c r="E65" s="77" t="s">
        <v>15</v>
      </c>
      <c r="F65" s="77"/>
      <c r="G65" s="77"/>
      <c r="H65" s="77"/>
      <c r="I65" s="77"/>
      <c r="J65" s="81"/>
      <c r="K65" s="92"/>
      <c r="L65" s="81"/>
      <c r="M65" s="92"/>
      <c r="N65" s="81"/>
      <c r="O65" s="92"/>
      <c r="P65" s="81"/>
      <c r="Q65" s="92"/>
      <c r="R65" s="81"/>
    </row>
    <row r="66" spans="1:18" ht="15.05" thickBot="1" x14ac:dyDescent="0.35">
      <c r="A66" s="77"/>
      <c r="B66" s="77"/>
      <c r="C66" s="77"/>
      <c r="D66" s="77"/>
      <c r="E66" s="77"/>
      <c r="F66" s="77" t="s">
        <v>239</v>
      </c>
      <c r="G66" s="77"/>
      <c r="H66" s="77"/>
      <c r="I66" s="77"/>
      <c r="J66" s="81"/>
      <c r="K66" s="92"/>
      <c r="L66" s="81"/>
      <c r="M66" s="92"/>
      <c r="N66" s="81"/>
      <c r="O66" s="92"/>
      <c r="P66" s="81">
        <v>125</v>
      </c>
      <c r="Q66" s="92"/>
      <c r="R66" s="81">
        <f>ROUND(SUM(J66:P66),5)</f>
        <v>125</v>
      </c>
    </row>
    <row r="67" spans="1:18" ht="15.05" thickBot="1" x14ac:dyDescent="0.35">
      <c r="A67" s="77"/>
      <c r="B67" s="77"/>
      <c r="C67" s="77"/>
      <c r="D67" s="77"/>
      <c r="E67" s="77" t="s">
        <v>240</v>
      </c>
      <c r="F67" s="77"/>
      <c r="G67" s="77"/>
      <c r="H67" s="77"/>
      <c r="I67" s="77"/>
      <c r="J67" s="84"/>
      <c r="K67" s="92"/>
      <c r="L67" s="84"/>
      <c r="M67" s="92"/>
      <c r="N67" s="84"/>
      <c r="O67" s="92"/>
      <c r="P67" s="84">
        <f>ROUND(SUM(P65:P66),5)</f>
        <v>125</v>
      </c>
      <c r="Q67" s="92"/>
      <c r="R67" s="84">
        <f>ROUND(SUM(J67:P67),5)</f>
        <v>125</v>
      </c>
    </row>
    <row r="68" spans="1:18" ht="15.05" thickBot="1" x14ac:dyDescent="0.35">
      <c r="A68" s="77"/>
      <c r="B68" s="77"/>
      <c r="C68" s="77"/>
      <c r="D68" s="77" t="s">
        <v>16</v>
      </c>
      <c r="E68" s="77"/>
      <c r="F68" s="77"/>
      <c r="G68" s="77"/>
      <c r="H68" s="77"/>
      <c r="I68" s="77"/>
      <c r="J68" s="82">
        <f>ROUND(J6+J13+J52+J55+J61+J64+J67,5)</f>
        <v>40572</v>
      </c>
      <c r="K68" s="92"/>
      <c r="L68" s="82">
        <f>ROUND(L6+L13+L52+L55+L61+L64+L67,5)</f>
        <v>11492</v>
      </c>
      <c r="M68" s="92"/>
      <c r="N68" s="82">
        <f>ROUND(N6+N13+N52+N55+N61+N64+N67,5)</f>
        <v>109959</v>
      </c>
      <c r="O68" s="92"/>
      <c r="P68" s="82">
        <f>ROUND(P6+P13+P52+P55+P61+P64+P67,5)</f>
        <v>6680</v>
      </c>
      <c r="Q68" s="92"/>
      <c r="R68" s="82">
        <f>ROUND(SUM(J68:P68),5)</f>
        <v>168703</v>
      </c>
    </row>
    <row r="69" spans="1:18" x14ac:dyDescent="0.3">
      <c r="A69" s="77"/>
      <c r="B69" s="77"/>
      <c r="C69" s="77" t="s">
        <v>17</v>
      </c>
      <c r="D69" s="77"/>
      <c r="E69" s="77"/>
      <c r="F69" s="77"/>
      <c r="G69" s="77"/>
      <c r="H69" s="77"/>
      <c r="I69" s="77"/>
      <c r="J69" s="81">
        <f>J68</f>
        <v>40572</v>
      </c>
      <c r="K69" s="92"/>
      <c r="L69" s="81">
        <f>L68</f>
        <v>11492</v>
      </c>
      <c r="M69" s="92"/>
      <c r="N69" s="81">
        <f>N68</f>
        <v>109959</v>
      </c>
      <c r="O69" s="92"/>
      <c r="P69" s="81">
        <f>P68</f>
        <v>6680</v>
      </c>
      <c r="Q69" s="92"/>
      <c r="R69" s="81">
        <f>ROUND(SUM(J69:P69),5)</f>
        <v>168703</v>
      </c>
    </row>
    <row r="70" spans="1:18" x14ac:dyDescent="0.3">
      <c r="A70" s="77"/>
      <c r="B70" s="77"/>
      <c r="C70" s="77"/>
      <c r="D70" s="77" t="s">
        <v>18</v>
      </c>
      <c r="E70" s="77"/>
      <c r="F70" s="77"/>
      <c r="G70" s="77"/>
      <c r="H70" s="77"/>
      <c r="I70" s="77"/>
      <c r="J70" s="81"/>
      <c r="K70" s="92"/>
      <c r="L70" s="81"/>
      <c r="M70" s="92"/>
      <c r="N70" s="81"/>
      <c r="O70" s="92"/>
      <c r="P70" s="81"/>
      <c r="Q70" s="92"/>
      <c r="R70" s="81"/>
    </row>
    <row r="71" spans="1:18" x14ac:dyDescent="0.3">
      <c r="A71" s="77"/>
      <c r="B71" s="77"/>
      <c r="C71" s="77"/>
      <c r="D71" s="77"/>
      <c r="E71" s="77" t="s">
        <v>29</v>
      </c>
      <c r="F71" s="77"/>
      <c r="G71" s="77"/>
      <c r="H71" s="77"/>
      <c r="I71" s="77"/>
      <c r="J71" s="81"/>
      <c r="K71" s="92"/>
      <c r="L71" s="81"/>
      <c r="M71" s="92"/>
      <c r="N71" s="81"/>
      <c r="O71" s="92"/>
      <c r="P71" s="81"/>
      <c r="Q71" s="92"/>
      <c r="R71" s="81"/>
    </row>
    <row r="72" spans="1:18" x14ac:dyDescent="0.3">
      <c r="A72" s="77"/>
      <c r="B72" s="77"/>
      <c r="C72" s="77"/>
      <c r="D72" s="77"/>
      <c r="E72" s="77"/>
      <c r="F72" s="77" t="s">
        <v>252</v>
      </c>
      <c r="G72" s="77"/>
      <c r="H72" s="77"/>
      <c r="I72" s="77"/>
      <c r="J72" s="81"/>
      <c r="K72" s="92"/>
      <c r="L72" s="81">
        <v>6835</v>
      </c>
      <c r="M72" s="92"/>
      <c r="N72" s="81"/>
      <c r="O72" s="92"/>
      <c r="P72" s="81"/>
      <c r="Q72" s="92"/>
      <c r="R72" s="81">
        <f>ROUND(SUM(J72:P72),5)</f>
        <v>6835</v>
      </c>
    </row>
    <row r="73" spans="1:18" ht="15.05" thickBot="1" x14ac:dyDescent="0.35">
      <c r="A73" s="77"/>
      <c r="B73" s="77"/>
      <c r="C73" s="77"/>
      <c r="D73" s="77"/>
      <c r="E73" s="77"/>
      <c r="F73" s="77" t="s">
        <v>176</v>
      </c>
      <c r="G73" s="77"/>
      <c r="H73" s="77"/>
      <c r="I73" s="77"/>
      <c r="J73" s="83"/>
      <c r="K73" s="92"/>
      <c r="L73" s="83">
        <v>5000</v>
      </c>
      <c r="M73" s="92"/>
      <c r="N73" s="83"/>
      <c r="O73" s="92"/>
      <c r="P73" s="83"/>
      <c r="Q73" s="92"/>
      <c r="R73" s="83">
        <f>ROUND(SUM(J73:P73),5)</f>
        <v>5000</v>
      </c>
    </row>
    <row r="74" spans="1:18" x14ac:dyDescent="0.3">
      <c r="A74" s="77"/>
      <c r="B74" s="77"/>
      <c r="C74" s="77"/>
      <c r="D74" s="77"/>
      <c r="E74" s="77" t="s">
        <v>177</v>
      </c>
      <c r="F74" s="77"/>
      <c r="G74" s="77"/>
      <c r="H74" s="77"/>
      <c r="I74" s="77"/>
      <c r="J74" s="81"/>
      <c r="K74" s="92"/>
      <c r="L74" s="81">
        <f>ROUND(SUM(L71:L73),5)</f>
        <v>11835</v>
      </c>
      <c r="M74" s="92"/>
      <c r="N74" s="81"/>
      <c r="O74" s="92"/>
      <c r="P74" s="81"/>
      <c r="Q74" s="92"/>
      <c r="R74" s="81">
        <f>ROUND(SUM(J74:P74),5)</f>
        <v>11835</v>
      </c>
    </row>
    <row r="75" spans="1:18" x14ac:dyDescent="0.3">
      <c r="A75" s="77"/>
      <c r="B75" s="77"/>
      <c r="C75" s="77"/>
      <c r="D75" s="77"/>
      <c r="E75" s="77" t="s">
        <v>138</v>
      </c>
      <c r="F75" s="77"/>
      <c r="G75" s="77"/>
      <c r="H75" s="77"/>
      <c r="I75" s="77"/>
      <c r="J75" s="81"/>
      <c r="K75" s="92"/>
      <c r="L75" s="81"/>
      <c r="M75" s="92"/>
      <c r="N75" s="81"/>
      <c r="O75" s="92"/>
      <c r="P75" s="81"/>
      <c r="Q75" s="92"/>
      <c r="R75" s="81"/>
    </row>
    <row r="76" spans="1:18" x14ac:dyDescent="0.3">
      <c r="A76" s="77"/>
      <c r="B76" s="77"/>
      <c r="C76" s="77"/>
      <c r="D76" s="77"/>
      <c r="E76" s="77"/>
      <c r="F76" s="77" t="s">
        <v>178</v>
      </c>
      <c r="G76" s="77"/>
      <c r="H76" s="77"/>
      <c r="I76" s="77"/>
      <c r="J76" s="81"/>
      <c r="K76" s="92"/>
      <c r="L76" s="81"/>
      <c r="M76" s="92"/>
      <c r="N76" s="81"/>
      <c r="O76" s="92"/>
      <c r="P76" s="81"/>
      <c r="Q76" s="92"/>
      <c r="R76" s="81"/>
    </row>
    <row r="77" spans="1:18" x14ac:dyDescent="0.3">
      <c r="A77" s="77"/>
      <c r="B77" s="77"/>
      <c r="C77" s="77"/>
      <c r="D77" s="77"/>
      <c r="E77" s="77"/>
      <c r="F77" s="77"/>
      <c r="G77" s="77" t="s">
        <v>179</v>
      </c>
      <c r="H77" s="77"/>
      <c r="I77" s="77"/>
      <c r="J77" s="81"/>
      <c r="K77" s="92"/>
      <c r="L77" s="81"/>
      <c r="M77" s="92"/>
      <c r="N77" s="81"/>
      <c r="O77" s="92"/>
      <c r="P77" s="81">
        <v>47831</v>
      </c>
      <c r="Q77" s="92"/>
      <c r="R77" s="81">
        <f t="shared" ref="R77:R83" si="2">ROUND(SUM(J77:P77),5)</f>
        <v>47831</v>
      </c>
    </row>
    <row r="78" spans="1:18" x14ac:dyDescent="0.3">
      <c r="A78" s="77"/>
      <c r="B78" s="77"/>
      <c r="C78" s="77"/>
      <c r="D78" s="77"/>
      <c r="E78" s="77"/>
      <c r="F78" s="77"/>
      <c r="G78" s="77" t="s">
        <v>180</v>
      </c>
      <c r="H78" s="77"/>
      <c r="I78" s="77"/>
      <c r="J78" s="81"/>
      <c r="K78" s="92"/>
      <c r="L78" s="81"/>
      <c r="M78" s="92"/>
      <c r="N78" s="81"/>
      <c r="O78" s="92"/>
      <c r="P78" s="81">
        <v>1082</v>
      </c>
      <c r="Q78" s="92"/>
      <c r="R78" s="81">
        <f t="shared" si="2"/>
        <v>1082</v>
      </c>
    </row>
    <row r="79" spans="1:18" x14ac:dyDescent="0.3">
      <c r="A79" s="77"/>
      <c r="B79" s="77"/>
      <c r="C79" s="77"/>
      <c r="D79" s="77"/>
      <c r="E79" s="77"/>
      <c r="F79" s="77"/>
      <c r="G79" s="77" t="s">
        <v>185</v>
      </c>
      <c r="H79" s="77"/>
      <c r="I79" s="77"/>
      <c r="J79" s="81"/>
      <c r="K79" s="92"/>
      <c r="L79" s="81"/>
      <c r="M79" s="92"/>
      <c r="N79" s="81"/>
      <c r="O79" s="92"/>
      <c r="P79" s="81">
        <v>1157</v>
      </c>
      <c r="Q79" s="92"/>
      <c r="R79" s="81">
        <f t="shared" si="2"/>
        <v>1157</v>
      </c>
    </row>
    <row r="80" spans="1:18" x14ac:dyDescent="0.3">
      <c r="A80" s="77"/>
      <c r="B80" s="77"/>
      <c r="C80" s="77"/>
      <c r="D80" s="77"/>
      <c r="E80" s="77"/>
      <c r="F80" s="77"/>
      <c r="G80" s="77" t="s">
        <v>181</v>
      </c>
      <c r="H80" s="77"/>
      <c r="I80" s="77"/>
      <c r="J80" s="81"/>
      <c r="K80" s="92"/>
      <c r="L80" s="81"/>
      <c r="M80" s="92"/>
      <c r="N80" s="81"/>
      <c r="O80" s="92"/>
      <c r="P80" s="81">
        <v>1248</v>
      </c>
      <c r="Q80" s="92"/>
      <c r="R80" s="81">
        <f t="shared" si="2"/>
        <v>1248</v>
      </c>
    </row>
    <row r="81" spans="1:18" x14ac:dyDescent="0.3">
      <c r="A81" s="77"/>
      <c r="B81" s="77"/>
      <c r="C81" s="77"/>
      <c r="D81" s="77"/>
      <c r="E81" s="77"/>
      <c r="F81" s="77"/>
      <c r="G81" s="77" t="s">
        <v>182</v>
      </c>
      <c r="H81" s="77"/>
      <c r="I81" s="77"/>
      <c r="J81" s="81"/>
      <c r="K81" s="92"/>
      <c r="L81" s="81"/>
      <c r="M81" s="92"/>
      <c r="N81" s="81"/>
      <c r="O81" s="92"/>
      <c r="P81" s="81">
        <v>416</v>
      </c>
      <c r="Q81" s="92"/>
      <c r="R81" s="81">
        <f t="shared" si="2"/>
        <v>416</v>
      </c>
    </row>
    <row r="82" spans="1:18" x14ac:dyDescent="0.3">
      <c r="A82" s="77"/>
      <c r="B82" s="77"/>
      <c r="C82" s="77"/>
      <c r="D82" s="77"/>
      <c r="E82" s="77"/>
      <c r="F82" s="77"/>
      <c r="G82" s="77" t="s">
        <v>183</v>
      </c>
      <c r="H82" s="77"/>
      <c r="I82" s="77"/>
      <c r="J82" s="81"/>
      <c r="K82" s="92"/>
      <c r="L82" s="81"/>
      <c r="M82" s="92"/>
      <c r="N82" s="81"/>
      <c r="O82" s="92"/>
      <c r="P82" s="81">
        <v>832</v>
      </c>
      <c r="Q82" s="92"/>
      <c r="R82" s="81">
        <f t="shared" si="2"/>
        <v>832</v>
      </c>
    </row>
    <row r="83" spans="1:18" x14ac:dyDescent="0.3">
      <c r="A83" s="77"/>
      <c r="B83" s="77"/>
      <c r="C83" s="77"/>
      <c r="D83" s="77"/>
      <c r="E83" s="77"/>
      <c r="F83" s="77"/>
      <c r="G83" s="77" t="s">
        <v>184</v>
      </c>
      <c r="H83" s="77"/>
      <c r="I83" s="77"/>
      <c r="J83" s="81"/>
      <c r="K83" s="92"/>
      <c r="L83" s="81"/>
      <c r="M83" s="92"/>
      <c r="N83" s="81"/>
      <c r="O83" s="92"/>
      <c r="P83" s="81">
        <v>416</v>
      </c>
      <c r="Q83" s="92"/>
      <c r="R83" s="81">
        <f t="shared" si="2"/>
        <v>416</v>
      </c>
    </row>
    <row r="84" spans="1:18" x14ac:dyDescent="0.3">
      <c r="A84" s="77"/>
      <c r="B84" s="77"/>
      <c r="C84" s="77"/>
      <c r="D84" s="77"/>
      <c r="E84" s="77"/>
      <c r="F84" s="77"/>
      <c r="G84" s="77" t="s">
        <v>234</v>
      </c>
      <c r="H84" s="77"/>
      <c r="I84" s="77"/>
      <c r="J84" s="81"/>
      <c r="K84" s="92"/>
      <c r="L84" s="81"/>
      <c r="M84" s="92"/>
      <c r="N84" s="81"/>
      <c r="O84" s="92"/>
      <c r="P84" s="81"/>
      <c r="Q84" s="92"/>
      <c r="R84" s="81"/>
    </row>
    <row r="85" spans="1:18" x14ac:dyDescent="0.3">
      <c r="A85" s="77"/>
      <c r="B85" s="77"/>
      <c r="C85" s="77"/>
      <c r="D85" s="77"/>
      <c r="E85" s="77"/>
      <c r="F85" s="77"/>
      <c r="G85" s="77" t="s">
        <v>186</v>
      </c>
      <c r="H85" s="77"/>
      <c r="I85" s="77"/>
      <c r="J85" s="81"/>
      <c r="K85" s="92"/>
      <c r="L85" s="81"/>
      <c r="M85" s="92"/>
      <c r="N85" s="81"/>
      <c r="O85" s="92"/>
      <c r="P85" s="81">
        <v>312</v>
      </c>
      <c r="Q85" s="92"/>
      <c r="R85" s="81">
        <f>ROUND(SUM(J85:P85),5)</f>
        <v>312</v>
      </c>
    </row>
    <row r="86" spans="1:18" ht="15.05" thickBot="1" x14ac:dyDescent="0.35">
      <c r="A86" s="77"/>
      <c r="B86" s="77"/>
      <c r="C86" s="77"/>
      <c r="D86" s="77"/>
      <c r="E86" s="77"/>
      <c r="F86" s="77"/>
      <c r="G86" s="77" t="s">
        <v>187</v>
      </c>
      <c r="H86" s="77"/>
      <c r="I86" s="77"/>
      <c r="J86" s="83"/>
      <c r="K86" s="92"/>
      <c r="L86" s="83"/>
      <c r="M86" s="92"/>
      <c r="N86" s="83"/>
      <c r="O86" s="92"/>
      <c r="P86" s="83"/>
      <c r="Q86" s="92"/>
      <c r="R86" s="83"/>
    </row>
    <row r="87" spans="1:18" x14ac:dyDescent="0.3">
      <c r="A87" s="77"/>
      <c r="B87" s="77"/>
      <c r="C87" s="77"/>
      <c r="D87" s="77"/>
      <c r="E87" s="77"/>
      <c r="F87" s="77" t="s">
        <v>188</v>
      </c>
      <c r="G87" s="77"/>
      <c r="H87" s="77"/>
      <c r="I87" s="77"/>
      <c r="J87" s="81"/>
      <c r="K87" s="92"/>
      <c r="L87" s="81"/>
      <c r="M87" s="92"/>
      <c r="N87" s="81"/>
      <c r="O87" s="92"/>
      <c r="P87" s="81">
        <f>ROUND(SUM(P76:P86),5)</f>
        <v>53294</v>
      </c>
      <c r="Q87" s="92"/>
      <c r="R87" s="81">
        <f>ROUND(SUM(J87:P87),5)</f>
        <v>53294</v>
      </c>
    </row>
    <row r="88" spans="1:18" ht="15.05" thickBot="1" x14ac:dyDescent="0.35">
      <c r="A88" s="77"/>
      <c r="B88" s="77"/>
      <c r="C88" s="77"/>
      <c r="D88" s="77"/>
      <c r="E88" s="77"/>
      <c r="F88" s="77" t="s">
        <v>189</v>
      </c>
      <c r="G88" s="77"/>
      <c r="H88" s="77"/>
      <c r="I88" s="77"/>
      <c r="J88" s="83"/>
      <c r="K88" s="92"/>
      <c r="L88" s="83"/>
      <c r="M88" s="92"/>
      <c r="N88" s="83"/>
      <c r="O88" s="92"/>
      <c r="P88" s="83">
        <v>11900</v>
      </c>
      <c r="Q88" s="92"/>
      <c r="R88" s="83">
        <f>ROUND(SUM(J88:P88),5)</f>
        <v>11900</v>
      </c>
    </row>
    <row r="89" spans="1:18" x14ac:dyDescent="0.3">
      <c r="A89" s="77"/>
      <c r="B89" s="77"/>
      <c r="C89" s="77"/>
      <c r="D89" s="77"/>
      <c r="E89" s="77" t="s">
        <v>190</v>
      </c>
      <c r="F89" s="77"/>
      <c r="G89" s="77"/>
      <c r="H89" s="77"/>
      <c r="I89" s="77"/>
      <c r="J89" s="81"/>
      <c r="K89" s="92"/>
      <c r="L89" s="81"/>
      <c r="M89" s="92"/>
      <c r="N89" s="81"/>
      <c r="O89" s="92"/>
      <c r="P89" s="81">
        <f>ROUND(P75+SUM(P87:P88),5)</f>
        <v>65194</v>
      </c>
      <c r="Q89" s="92"/>
      <c r="R89" s="81">
        <f>ROUND(SUM(J89:P89),5)</f>
        <v>65194</v>
      </c>
    </row>
    <row r="90" spans="1:18" x14ac:dyDescent="0.3">
      <c r="A90" s="77"/>
      <c r="B90" s="77"/>
      <c r="C90" s="77"/>
      <c r="D90" s="77"/>
      <c r="E90" s="77" t="s">
        <v>20</v>
      </c>
      <c r="F90" s="77"/>
      <c r="G90" s="77"/>
      <c r="H90" s="77"/>
      <c r="I90" s="77"/>
      <c r="J90" s="81"/>
      <c r="K90" s="92"/>
      <c r="L90" s="81"/>
      <c r="M90" s="92"/>
      <c r="N90" s="81"/>
      <c r="O90" s="92"/>
      <c r="P90" s="81"/>
      <c r="Q90" s="92"/>
      <c r="R90" s="81"/>
    </row>
    <row r="91" spans="1:18" x14ac:dyDescent="0.3">
      <c r="A91" s="77"/>
      <c r="B91" s="77"/>
      <c r="C91" s="77"/>
      <c r="D91" s="77"/>
      <c r="E91" s="77"/>
      <c r="F91" s="77" t="s">
        <v>191</v>
      </c>
      <c r="G91" s="77"/>
      <c r="H91" s="77"/>
      <c r="I91" s="77"/>
      <c r="J91" s="81"/>
      <c r="K91" s="92"/>
      <c r="L91" s="81"/>
      <c r="M91" s="92"/>
      <c r="N91" s="81"/>
      <c r="O91" s="92"/>
      <c r="P91" s="81"/>
      <c r="Q91" s="92"/>
      <c r="R91" s="81"/>
    </row>
    <row r="92" spans="1:18" x14ac:dyDescent="0.3">
      <c r="A92" s="77"/>
      <c r="B92" s="77"/>
      <c r="C92" s="77"/>
      <c r="D92" s="77"/>
      <c r="E92" s="77"/>
      <c r="F92" s="77"/>
      <c r="G92" s="77" t="s">
        <v>266</v>
      </c>
      <c r="H92" s="77"/>
      <c r="I92" s="77"/>
      <c r="J92" s="81"/>
      <c r="K92" s="92"/>
      <c r="L92" s="81"/>
      <c r="M92" s="92"/>
      <c r="N92" s="81"/>
      <c r="O92" s="92"/>
      <c r="P92" s="81">
        <v>2100</v>
      </c>
      <c r="Q92" s="92"/>
      <c r="R92" s="81">
        <f>ROUND(SUM(J92:P92),5)</f>
        <v>2100</v>
      </c>
    </row>
    <row r="93" spans="1:18" x14ac:dyDescent="0.3">
      <c r="A93" s="77"/>
      <c r="B93" s="77"/>
      <c r="C93" s="77"/>
      <c r="D93" s="77"/>
      <c r="E93" s="77"/>
      <c r="F93" s="77"/>
      <c r="G93" s="77" t="s">
        <v>192</v>
      </c>
      <c r="H93" s="77"/>
      <c r="I93" s="77"/>
      <c r="J93" s="81"/>
      <c r="K93" s="92"/>
      <c r="L93" s="81"/>
      <c r="M93" s="92"/>
      <c r="N93" s="81"/>
      <c r="O93" s="92"/>
      <c r="P93" s="81">
        <v>9244</v>
      </c>
      <c r="Q93" s="92"/>
      <c r="R93" s="81">
        <f>ROUND(SUM(J93:P93),5)</f>
        <v>9244</v>
      </c>
    </row>
    <row r="94" spans="1:18" x14ac:dyDescent="0.3">
      <c r="A94" s="77"/>
      <c r="B94" s="77"/>
      <c r="C94" s="77"/>
      <c r="D94" s="77"/>
      <c r="E94" s="77"/>
      <c r="F94" s="77"/>
      <c r="G94" s="77" t="s">
        <v>267</v>
      </c>
      <c r="H94" s="77"/>
      <c r="I94" s="77"/>
      <c r="J94" s="81"/>
      <c r="K94" s="92"/>
      <c r="L94" s="81"/>
      <c r="M94" s="92"/>
      <c r="N94" s="81"/>
      <c r="O94" s="92"/>
      <c r="P94" s="81">
        <v>1312</v>
      </c>
      <c r="Q94" s="92"/>
      <c r="R94" s="81">
        <f>ROUND(SUM(J94:P94),5)</f>
        <v>1312</v>
      </c>
    </row>
    <row r="95" spans="1:18" ht="15.05" thickBot="1" x14ac:dyDescent="0.35">
      <c r="A95" s="77"/>
      <c r="B95" s="77"/>
      <c r="C95" s="77"/>
      <c r="D95" s="77"/>
      <c r="E95" s="77"/>
      <c r="F95" s="77"/>
      <c r="G95" s="77" t="s">
        <v>193</v>
      </c>
      <c r="H95" s="77"/>
      <c r="I95" s="77"/>
      <c r="J95" s="83"/>
      <c r="K95" s="92"/>
      <c r="L95" s="83"/>
      <c r="M95" s="92"/>
      <c r="N95" s="83"/>
      <c r="O95" s="92"/>
      <c r="P95" s="83">
        <v>418</v>
      </c>
      <c r="Q95" s="92"/>
      <c r="R95" s="83">
        <f>ROUND(SUM(J95:P95),5)</f>
        <v>418</v>
      </c>
    </row>
    <row r="96" spans="1:18" x14ac:dyDescent="0.3">
      <c r="A96" s="77"/>
      <c r="B96" s="77"/>
      <c r="C96" s="77"/>
      <c r="D96" s="77"/>
      <c r="E96" s="77"/>
      <c r="F96" s="77" t="s">
        <v>194</v>
      </c>
      <c r="G96" s="77"/>
      <c r="H96" s="77"/>
      <c r="I96" s="77"/>
      <c r="J96" s="81"/>
      <c r="K96" s="92"/>
      <c r="L96" s="81"/>
      <c r="M96" s="92"/>
      <c r="N96" s="81"/>
      <c r="O96" s="92"/>
      <c r="P96" s="81">
        <f>ROUND(SUM(P91:P95),5)</f>
        <v>13074</v>
      </c>
      <c r="Q96" s="92"/>
      <c r="R96" s="81">
        <f>ROUND(SUM(J96:P96),5)</f>
        <v>13074</v>
      </c>
    </row>
    <row r="97" spans="1:18" x14ac:dyDescent="0.3">
      <c r="A97" s="77"/>
      <c r="B97" s="77"/>
      <c r="C97" s="77"/>
      <c r="D97" s="77"/>
      <c r="E97" s="77"/>
      <c r="F97" s="77" t="s">
        <v>195</v>
      </c>
      <c r="G97" s="77"/>
      <c r="H97" s="77"/>
      <c r="I97" s="77"/>
      <c r="J97" s="81"/>
      <c r="K97" s="92"/>
      <c r="L97" s="81"/>
      <c r="M97" s="92"/>
      <c r="N97" s="81"/>
      <c r="O97" s="92"/>
      <c r="P97" s="81"/>
      <c r="Q97" s="92"/>
      <c r="R97" s="81"/>
    </row>
    <row r="98" spans="1:18" x14ac:dyDescent="0.3">
      <c r="A98" s="77"/>
      <c r="B98" s="77"/>
      <c r="C98" s="77"/>
      <c r="D98" s="77"/>
      <c r="E98" s="77"/>
      <c r="F98" s="77"/>
      <c r="G98" s="77" t="s">
        <v>279</v>
      </c>
      <c r="H98" s="77"/>
      <c r="I98" s="77"/>
      <c r="J98" s="81"/>
      <c r="K98" s="92"/>
      <c r="L98" s="81"/>
      <c r="M98" s="92"/>
      <c r="N98" s="81"/>
      <c r="O98" s="92"/>
      <c r="P98" s="81">
        <v>6621</v>
      </c>
      <c r="Q98" s="92"/>
      <c r="R98" s="81">
        <f t="shared" ref="R98:R103" si="3">ROUND(SUM(J98:P98),5)</f>
        <v>6621</v>
      </c>
    </row>
    <row r="99" spans="1:18" x14ac:dyDescent="0.3">
      <c r="A99" s="77"/>
      <c r="B99" s="77"/>
      <c r="C99" s="77"/>
      <c r="D99" s="77"/>
      <c r="E99" s="77"/>
      <c r="F99" s="77"/>
      <c r="G99" s="77" t="s">
        <v>196</v>
      </c>
      <c r="H99" s="77"/>
      <c r="I99" s="77"/>
      <c r="J99" s="81"/>
      <c r="K99" s="92"/>
      <c r="L99" s="81"/>
      <c r="M99" s="92"/>
      <c r="N99" s="81">
        <v>30905</v>
      </c>
      <c r="O99" s="92"/>
      <c r="P99" s="81"/>
      <c r="Q99" s="92"/>
      <c r="R99" s="81">
        <f t="shared" si="3"/>
        <v>30905</v>
      </c>
    </row>
    <row r="100" spans="1:18" x14ac:dyDescent="0.3">
      <c r="A100" s="77"/>
      <c r="B100" s="77"/>
      <c r="C100" s="77"/>
      <c r="D100" s="77"/>
      <c r="E100" s="77"/>
      <c r="F100" s="77"/>
      <c r="G100" s="77" t="s">
        <v>309</v>
      </c>
      <c r="H100" s="77"/>
      <c r="I100" s="77"/>
      <c r="J100" s="81"/>
      <c r="K100" s="92"/>
      <c r="L100" s="81"/>
      <c r="M100" s="92"/>
      <c r="N100" s="81"/>
      <c r="O100" s="92"/>
      <c r="P100" s="81">
        <v>1540</v>
      </c>
      <c r="Q100" s="92"/>
      <c r="R100" s="81">
        <f t="shared" si="3"/>
        <v>1540</v>
      </c>
    </row>
    <row r="101" spans="1:18" ht="15.05" thickBot="1" x14ac:dyDescent="0.35">
      <c r="A101" s="77"/>
      <c r="B101" s="77"/>
      <c r="C101" s="77"/>
      <c r="D101" s="77"/>
      <c r="E101" s="77"/>
      <c r="F101" s="77"/>
      <c r="G101" s="77" t="s">
        <v>304</v>
      </c>
      <c r="H101" s="77"/>
      <c r="I101" s="77"/>
      <c r="J101" s="81"/>
      <c r="K101" s="92"/>
      <c r="L101" s="81"/>
      <c r="M101" s="92"/>
      <c r="N101" s="81"/>
      <c r="O101" s="92"/>
      <c r="P101" s="81">
        <v>134</v>
      </c>
      <c r="Q101" s="92"/>
      <c r="R101" s="81">
        <f t="shared" si="3"/>
        <v>134</v>
      </c>
    </row>
    <row r="102" spans="1:18" ht="15.05" thickBot="1" x14ac:dyDescent="0.35">
      <c r="A102" s="77"/>
      <c r="B102" s="77"/>
      <c r="C102" s="77"/>
      <c r="D102" s="77"/>
      <c r="E102" s="77"/>
      <c r="F102" s="77" t="s">
        <v>197</v>
      </c>
      <c r="G102" s="77"/>
      <c r="H102" s="77"/>
      <c r="I102" s="77"/>
      <c r="J102" s="82"/>
      <c r="K102" s="92"/>
      <c r="L102" s="82"/>
      <c r="M102" s="92"/>
      <c r="N102" s="82">
        <f>ROUND(SUM(N97:N101),5)</f>
        <v>30905</v>
      </c>
      <c r="O102" s="92"/>
      <c r="P102" s="82">
        <f>ROUND(SUM(P97:P101),5)</f>
        <v>8295</v>
      </c>
      <c r="Q102" s="92"/>
      <c r="R102" s="82">
        <f t="shared" si="3"/>
        <v>39200</v>
      </c>
    </row>
    <row r="103" spans="1:18" x14ac:dyDescent="0.3">
      <c r="A103" s="77"/>
      <c r="B103" s="77"/>
      <c r="C103" s="77"/>
      <c r="D103" s="77"/>
      <c r="E103" s="77" t="s">
        <v>198</v>
      </c>
      <c r="F103" s="77"/>
      <c r="G103" s="77"/>
      <c r="H103" s="77"/>
      <c r="I103" s="77"/>
      <c r="J103" s="81"/>
      <c r="K103" s="92"/>
      <c r="L103" s="81"/>
      <c r="M103" s="92"/>
      <c r="N103" s="81">
        <f>ROUND(N90+N96+N102,5)</f>
        <v>30905</v>
      </c>
      <c r="O103" s="92"/>
      <c r="P103" s="81">
        <f>ROUND(P90+P96+P102,5)</f>
        <v>21369</v>
      </c>
      <c r="Q103" s="92"/>
      <c r="R103" s="81">
        <f t="shared" si="3"/>
        <v>52274</v>
      </c>
    </row>
    <row r="104" spans="1:18" x14ac:dyDescent="0.3">
      <c r="A104" s="77"/>
      <c r="B104" s="77"/>
      <c r="C104" s="77"/>
      <c r="D104" s="77"/>
      <c r="E104" s="77" t="s">
        <v>21</v>
      </c>
      <c r="F104" s="77"/>
      <c r="G104" s="77"/>
      <c r="H104" s="77"/>
      <c r="I104" s="77"/>
      <c r="J104" s="81"/>
      <c r="K104" s="92"/>
      <c r="L104" s="81"/>
      <c r="M104" s="92"/>
      <c r="N104" s="81"/>
      <c r="O104" s="92"/>
      <c r="P104" s="81"/>
      <c r="Q104" s="92"/>
      <c r="R104" s="81"/>
    </row>
    <row r="105" spans="1:18" x14ac:dyDescent="0.3">
      <c r="A105" s="77"/>
      <c r="B105" s="77"/>
      <c r="C105" s="77"/>
      <c r="D105" s="77"/>
      <c r="E105" s="77"/>
      <c r="F105" s="77" t="s">
        <v>310</v>
      </c>
      <c r="G105" s="77"/>
      <c r="H105" s="77"/>
      <c r="I105" s="77"/>
      <c r="J105" s="81"/>
      <c r="K105" s="92"/>
      <c r="L105" s="81"/>
      <c r="M105" s="92"/>
      <c r="N105" s="81"/>
      <c r="O105" s="92"/>
      <c r="P105" s="81"/>
      <c r="Q105" s="92"/>
      <c r="R105" s="81"/>
    </row>
    <row r="106" spans="1:18" x14ac:dyDescent="0.3">
      <c r="A106" s="77"/>
      <c r="B106" s="77"/>
      <c r="C106" s="77"/>
      <c r="D106" s="77"/>
      <c r="E106" s="77"/>
      <c r="F106" s="77" t="s">
        <v>199</v>
      </c>
      <c r="G106" s="77"/>
      <c r="H106" s="77"/>
      <c r="I106" s="77"/>
      <c r="J106" s="81">
        <v>10</v>
      </c>
      <c r="K106" s="92"/>
      <c r="L106" s="81"/>
      <c r="M106" s="92"/>
      <c r="N106" s="81"/>
      <c r="O106" s="92"/>
      <c r="P106" s="81">
        <v>1875</v>
      </c>
      <c r="Q106" s="92"/>
      <c r="R106" s="81">
        <f>ROUND(SUM(J106:P106),5)</f>
        <v>1885</v>
      </c>
    </row>
    <row r="107" spans="1:18" x14ac:dyDescent="0.3">
      <c r="A107" s="77"/>
      <c r="B107" s="77"/>
      <c r="C107" s="77"/>
      <c r="D107" s="77"/>
      <c r="E107" s="77"/>
      <c r="F107" s="77" t="s">
        <v>302</v>
      </c>
      <c r="G107" s="77"/>
      <c r="H107" s="77"/>
      <c r="I107" s="77"/>
      <c r="J107" s="81"/>
      <c r="K107" s="92"/>
      <c r="L107" s="81"/>
      <c r="M107" s="92"/>
      <c r="N107" s="81"/>
      <c r="O107" s="92"/>
      <c r="P107" s="81">
        <v>150</v>
      </c>
      <c r="Q107" s="92"/>
      <c r="R107" s="81">
        <f>ROUND(SUM(J107:P107),5)</f>
        <v>150</v>
      </c>
    </row>
    <row r="108" spans="1:18" x14ac:dyDescent="0.3">
      <c r="A108" s="77"/>
      <c r="B108" s="77"/>
      <c r="C108" s="77"/>
      <c r="D108" s="77"/>
      <c r="E108" s="77"/>
      <c r="F108" s="77" t="s">
        <v>268</v>
      </c>
      <c r="G108" s="77"/>
      <c r="H108" s="77"/>
      <c r="I108" s="77"/>
      <c r="J108" s="81"/>
      <c r="K108" s="92"/>
      <c r="L108" s="81"/>
      <c r="M108" s="92"/>
      <c r="N108" s="81"/>
      <c r="O108" s="92"/>
      <c r="P108" s="81">
        <v>40</v>
      </c>
      <c r="Q108" s="92"/>
      <c r="R108" s="81">
        <f>ROUND(SUM(J108:P108),5)</f>
        <v>40</v>
      </c>
    </row>
    <row r="109" spans="1:18" x14ac:dyDescent="0.3">
      <c r="A109" s="77"/>
      <c r="B109" s="77"/>
      <c r="C109" s="77"/>
      <c r="D109" s="77"/>
      <c r="E109" s="77"/>
      <c r="F109" s="77" t="s">
        <v>241</v>
      </c>
      <c r="G109" s="77"/>
      <c r="H109" s="77"/>
      <c r="I109" s="77"/>
      <c r="J109" s="81"/>
      <c r="K109" s="92"/>
      <c r="L109" s="81"/>
      <c r="M109" s="92"/>
      <c r="N109" s="81">
        <v>28</v>
      </c>
      <c r="O109" s="92"/>
      <c r="P109" s="81">
        <v>158</v>
      </c>
      <c r="Q109" s="92"/>
      <c r="R109" s="81">
        <f>ROUND(SUM(J109:P109),5)</f>
        <v>186</v>
      </c>
    </row>
    <row r="110" spans="1:18" x14ac:dyDescent="0.3">
      <c r="A110" s="77"/>
      <c r="B110" s="77"/>
      <c r="C110" s="77"/>
      <c r="D110" s="77"/>
      <c r="E110" s="77"/>
      <c r="F110" s="77" t="s">
        <v>258</v>
      </c>
      <c r="G110" s="77"/>
      <c r="H110" s="77"/>
      <c r="I110" s="77"/>
      <c r="J110" s="81"/>
      <c r="K110" s="92"/>
      <c r="L110" s="81"/>
      <c r="M110" s="92"/>
      <c r="N110" s="81"/>
      <c r="O110" s="92"/>
      <c r="P110" s="81">
        <v>31</v>
      </c>
      <c r="Q110" s="92"/>
      <c r="R110" s="81">
        <f>ROUND(SUM(J110:P110),5)</f>
        <v>31</v>
      </c>
    </row>
    <row r="111" spans="1:18" x14ac:dyDescent="0.3">
      <c r="A111" s="77"/>
      <c r="B111" s="77"/>
      <c r="C111" s="77"/>
      <c r="D111" s="77"/>
      <c r="E111" s="77"/>
      <c r="F111" s="77" t="s">
        <v>200</v>
      </c>
      <c r="G111" s="77"/>
      <c r="H111" s="77"/>
      <c r="I111" s="77"/>
      <c r="J111" s="81"/>
      <c r="K111" s="92"/>
      <c r="L111" s="81"/>
      <c r="M111" s="92"/>
      <c r="N111" s="81"/>
      <c r="O111" s="92"/>
      <c r="P111" s="81"/>
      <c r="Q111" s="92"/>
      <c r="R111" s="81"/>
    </row>
    <row r="112" spans="1:18" x14ac:dyDescent="0.3">
      <c r="A112" s="77"/>
      <c r="B112" s="77"/>
      <c r="C112" s="77"/>
      <c r="D112" s="77"/>
      <c r="E112" s="77"/>
      <c r="F112" s="77"/>
      <c r="G112" s="77" t="s">
        <v>201</v>
      </c>
      <c r="H112" s="77"/>
      <c r="I112" s="77"/>
      <c r="J112" s="81"/>
      <c r="K112" s="92"/>
      <c r="L112" s="81"/>
      <c r="M112" s="92"/>
      <c r="N112" s="81"/>
      <c r="O112" s="92"/>
      <c r="P112" s="81">
        <v>406</v>
      </c>
      <c r="Q112" s="92"/>
      <c r="R112" s="81">
        <f>ROUND(SUM(J112:P112),5)</f>
        <v>406</v>
      </c>
    </row>
    <row r="113" spans="1:18" ht="15.05" thickBot="1" x14ac:dyDescent="0.35">
      <c r="A113" s="77"/>
      <c r="B113" s="77"/>
      <c r="C113" s="77"/>
      <c r="D113" s="77"/>
      <c r="E113" s="77"/>
      <c r="F113" s="77"/>
      <c r="G113" s="77" t="s">
        <v>269</v>
      </c>
      <c r="H113" s="77"/>
      <c r="I113" s="77"/>
      <c r="J113" s="83"/>
      <c r="K113" s="92"/>
      <c r="L113" s="83"/>
      <c r="M113" s="92"/>
      <c r="N113" s="83"/>
      <c r="O113" s="92"/>
      <c r="P113" s="83">
        <v>1118</v>
      </c>
      <c r="Q113" s="92"/>
      <c r="R113" s="83">
        <f>ROUND(SUM(J113:P113),5)</f>
        <v>1118</v>
      </c>
    </row>
    <row r="114" spans="1:18" x14ac:dyDescent="0.3">
      <c r="A114" s="77"/>
      <c r="B114" s="77"/>
      <c r="C114" s="77"/>
      <c r="D114" s="77"/>
      <c r="E114" s="77"/>
      <c r="F114" s="77" t="s">
        <v>202</v>
      </c>
      <c r="G114" s="77"/>
      <c r="H114" s="77"/>
      <c r="I114" s="77"/>
      <c r="J114" s="81"/>
      <c r="K114" s="92"/>
      <c r="L114" s="81"/>
      <c r="M114" s="92"/>
      <c r="N114" s="81"/>
      <c r="O114" s="92"/>
      <c r="P114" s="81">
        <f>ROUND(SUM(P111:P113),5)</f>
        <v>1524</v>
      </c>
      <c r="Q114" s="92"/>
      <c r="R114" s="81">
        <f>ROUND(SUM(J114:P114),5)</f>
        <v>1524</v>
      </c>
    </row>
    <row r="115" spans="1:18" x14ac:dyDescent="0.3">
      <c r="A115" s="77"/>
      <c r="B115" s="77"/>
      <c r="C115" s="77"/>
      <c r="D115" s="77"/>
      <c r="E115" s="77"/>
      <c r="F115" s="77" t="s">
        <v>203</v>
      </c>
      <c r="G115" s="77"/>
      <c r="H115" s="77"/>
      <c r="I115" s="77"/>
      <c r="J115" s="81"/>
      <c r="K115" s="92"/>
      <c r="L115" s="81"/>
      <c r="M115" s="92"/>
      <c r="N115" s="81"/>
      <c r="O115" s="92"/>
      <c r="P115" s="81"/>
      <c r="Q115" s="92"/>
      <c r="R115" s="81"/>
    </row>
    <row r="116" spans="1:18" x14ac:dyDescent="0.3">
      <c r="A116" s="77"/>
      <c r="B116" s="77"/>
      <c r="C116" s="77"/>
      <c r="D116" s="77"/>
      <c r="E116" s="77"/>
      <c r="F116" s="77"/>
      <c r="G116" s="77" t="s">
        <v>204</v>
      </c>
      <c r="H116" s="77"/>
      <c r="I116" s="77"/>
      <c r="J116" s="81"/>
      <c r="K116" s="92"/>
      <c r="L116" s="81"/>
      <c r="M116" s="92"/>
      <c r="N116" s="81"/>
      <c r="O116" s="92"/>
      <c r="P116" s="81"/>
      <c r="Q116" s="92"/>
      <c r="R116" s="81"/>
    </row>
    <row r="117" spans="1:18" x14ac:dyDescent="0.3">
      <c r="A117" s="77"/>
      <c r="B117" s="77"/>
      <c r="C117" s="77"/>
      <c r="D117" s="77"/>
      <c r="E117" s="77"/>
      <c r="F117" s="77"/>
      <c r="G117" s="77"/>
      <c r="H117" s="77" t="s">
        <v>205</v>
      </c>
      <c r="I117" s="77"/>
      <c r="J117" s="81"/>
      <c r="K117" s="92"/>
      <c r="L117" s="81"/>
      <c r="M117" s="92"/>
      <c r="N117" s="81"/>
      <c r="O117" s="92"/>
      <c r="P117" s="81">
        <v>3304</v>
      </c>
      <c r="Q117" s="92"/>
      <c r="R117" s="81">
        <f t="shared" ref="R117:R125" si="4">ROUND(SUM(J117:P117),5)</f>
        <v>3304</v>
      </c>
    </row>
    <row r="118" spans="1:18" x14ac:dyDescent="0.3">
      <c r="A118" s="77"/>
      <c r="B118" s="77"/>
      <c r="C118" s="77"/>
      <c r="D118" s="77"/>
      <c r="E118" s="77"/>
      <c r="F118" s="77"/>
      <c r="G118" s="77"/>
      <c r="H118" s="77" t="s">
        <v>206</v>
      </c>
      <c r="I118" s="77"/>
      <c r="J118" s="81"/>
      <c r="K118" s="92"/>
      <c r="L118" s="81"/>
      <c r="M118" s="92"/>
      <c r="N118" s="81"/>
      <c r="O118" s="92"/>
      <c r="P118" s="81">
        <v>773</v>
      </c>
      <c r="Q118" s="92"/>
      <c r="R118" s="81">
        <f t="shared" si="4"/>
        <v>773</v>
      </c>
    </row>
    <row r="119" spans="1:18" x14ac:dyDescent="0.3">
      <c r="A119" s="77"/>
      <c r="B119" s="77"/>
      <c r="C119" s="77"/>
      <c r="D119" s="77"/>
      <c r="E119" s="77"/>
      <c r="F119" s="77"/>
      <c r="G119" s="77"/>
      <c r="H119" s="77" t="s">
        <v>207</v>
      </c>
      <c r="I119" s="77"/>
      <c r="J119" s="81"/>
      <c r="K119" s="92"/>
      <c r="L119" s="81"/>
      <c r="M119" s="92"/>
      <c r="N119" s="81"/>
      <c r="O119" s="92"/>
      <c r="P119" s="81">
        <v>140</v>
      </c>
      <c r="Q119" s="92"/>
      <c r="R119" s="81">
        <f t="shared" si="4"/>
        <v>140</v>
      </c>
    </row>
    <row r="120" spans="1:18" ht="15.05" thickBot="1" x14ac:dyDescent="0.35">
      <c r="A120" s="77"/>
      <c r="B120" s="77"/>
      <c r="C120" s="77"/>
      <c r="D120" s="77"/>
      <c r="E120" s="77"/>
      <c r="F120" s="77"/>
      <c r="G120" s="77"/>
      <c r="H120" s="77" t="s">
        <v>208</v>
      </c>
      <c r="I120" s="77"/>
      <c r="J120" s="83"/>
      <c r="K120" s="92"/>
      <c r="L120" s="83"/>
      <c r="M120" s="92"/>
      <c r="N120" s="83"/>
      <c r="O120" s="92"/>
      <c r="P120" s="83">
        <v>125</v>
      </c>
      <c r="Q120" s="92"/>
      <c r="R120" s="83">
        <f t="shared" si="4"/>
        <v>125</v>
      </c>
    </row>
    <row r="121" spans="1:18" x14ac:dyDescent="0.3">
      <c r="A121" s="77"/>
      <c r="B121" s="77"/>
      <c r="C121" s="77"/>
      <c r="D121" s="77"/>
      <c r="E121" s="77"/>
      <c r="F121" s="77"/>
      <c r="G121" s="77" t="s">
        <v>209</v>
      </c>
      <c r="H121" s="77"/>
      <c r="I121" s="77"/>
      <c r="J121" s="81"/>
      <c r="K121" s="92"/>
      <c r="L121" s="81"/>
      <c r="M121" s="92"/>
      <c r="N121" s="81"/>
      <c r="O121" s="92"/>
      <c r="P121" s="81">
        <f>ROUND(SUM(P116:P120),5)</f>
        <v>4342</v>
      </c>
      <c r="Q121" s="92"/>
      <c r="R121" s="81">
        <f t="shared" si="4"/>
        <v>4342</v>
      </c>
    </row>
    <row r="122" spans="1:18" ht="15.05" thickBot="1" x14ac:dyDescent="0.35">
      <c r="A122" s="77"/>
      <c r="B122" s="77"/>
      <c r="C122" s="77"/>
      <c r="D122" s="77"/>
      <c r="E122" s="77"/>
      <c r="F122" s="77"/>
      <c r="G122" s="77" t="s">
        <v>270</v>
      </c>
      <c r="H122" s="77"/>
      <c r="I122" s="77"/>
      <c r="J122" s="83"/>
      <c r="K122" s="92"/>
      <c r="L122" s="83"/>
      <c r="M122" s="92"/>
      <c r="N122" s="83"/>
      <c r="O122" s="92"/>
      <c r="P122" s="83">
        <v>0</v>
      </c>
      <c r="Q122" s="92"/>
      <c r="R122" s="83">
        <f t="shared" si="4"/>
        <v>0</v>
      </c>
    </row>
    <row r="123" spans="1:18" x14ac:dyDescent="0.3">
      <c r="A123" s="77"/>
      <c r="B123" s="77"/>
      <c r="C123" s="77"/>
      <c r="D123" s="77"/>
      <c r="E123" s="77"/>
      <c r="F123" s="77" t="s">
        <v>210</v>
      </c>
      <c r="G123" s="77"/>
      <c r="H123" s="77"/>
      <c r="I123" s="77"/>
      <c r="J123" s="81"/>
      <c r="K123" s="92"/>
      <c r="L123" s="81"/>
      <c r="M123" s="92"/>
      <c r="N123" s="81"/>
      <c r="O123" s="92"/>
      <c r="P123" s="81">
        <f>ROUND(P115+SUM(P121:P122),5)</f>
        <v>4342</v>
      </c>
      <c r="Q123" s="92"/>
      <c r="R123" s="81">
        <f t="shared" si="4"/>
        <v>4342</v>
      </c>
    </row>
    <row r="124" spans="1:18" ht="15.05" thickBot="1" x14ac:dyDescent="0.35">
      <c r="A124" s="77"/>
      <c r="B124" s="77"/>
      <c r="C124" s="77"/>
      <c r="D124" s="77"/>
      <c r="E124" s="77"/>
      <c r="F124" s="77" t="s">
        <v>211</v>
      </c>
      <c r="G124" s="77"/>
      <c r="H124" s="77"/>
      <c r="I124" s="77"/>
      <c r="J124" s="83"/>
      <c r="K124" s="92"/>
      <c r="L124" s="83"/>
      <c r="M124" s="92"/>
      <c r="N124" s="83"/>
      <c r="O124" s="92"/>
      <c r="P124" s="83">
        <v>422</v>
      </c>
      <c r="Q124" s="92"/>
      <c r="R124" s="83">
        <f t="shared" si="4"/>
        <v>422</v>
      </c>
    </row>
    <row r="125" spans="1:18" x14ac:dyDescent="0.3">
      <c r="A125" s="77"/>
      <c r="B125" s="77"/>
      <c r="C125" s="77"/>
      <c r="D125" s="77"/>
      <c r="E125" s="77" t="s">
        <v>212</v>
      </c>
      <c r="F125" s="77"/>
      <c r="G125" s="77"/>
      <c r="H125" s="77"/>
      <c r="I125" s="77"/>
      <c r="J125" s="81">
        <f>ROUND(SUM(J104:J110)+J114+SUM(J123:J124),5)</f>
        <v>10</v>
      </c>
      <c r="K125" s="92"/>
      <c r="L125" s="81"/>
      <c r="M125" s="92"/>
      <c r="N125" s="81">
        <f>ROUND(SUM(N104:N110)+N114+SUM(N123:N124),5)</f>
        <v>28</v>
      </c>
      <c r="O125" s="92"/>
      <c r="P125" s="81">
        <f>ROUND(SUM(P104:P110)+P114+SUM(P123:P124),5)</f>
        <v>8542</v>
      </c>
      <c r="Q125" s="92"/>
      <c r="R125" s="81">
        <f t="shared" si="4"/>
        <v>8580</v>
      </c>
    </row>
    <row r="126" spans="1:18" x14ac:dyDescent="0.3">
      <c r="A126" s="77"/>
      <c r="B126" s="77"/>
      <c r="C126" s="77"/>
      <c r="D126" s="77"/>
      <c r="E126" s="77" t="s">
        <v>140</v>
      </c>
      <c r="F126" s="77"/>
      <c r="G126" s="77"/>
      <c r="H126" s="77"/>
      <c r="I126" s="77"/>
      <c r="J126" s="81"/>
      <c r="K126" s="92"/>
      <c r="L126" s="81"/>
      <c r="M126" s="92"/>
      <c r="N126" s="81"/>
      <c r="O126" s="92"/>
      <c r="P126" s="81"/>
      <c r="Q126" s="92"/>
      <c r="R126" s="81"/>
    </row>
    <row r="127" spans="1:18" x14ac:dyDescent="0.3">
      <c r="A127" s="77"/>
      <c r="B127" s="77"/>
      <c r="C127" s="77"/>
      <c r="D127" s="77"/>
      <c r="E127" s="77"/>
      <c r="F127" s="77" t="s">
        <v>213</v>
      </c>
      <c r="G127" s="77"/>
      <c r="H127" s="77"/>
      <c r="I127" s="77"/>
      <c r="J127" s="81"/>
      <c r="K127" s="92"/>
      <c r="L127" s="81"/>
      <c r="M127" s="92"/>
      <c r="N127" s="81"/>
      <c r="O127" s="92"/>
      <c r="P127" s="81"/>
      <c r="Q127" s="92"/>
      <c r="R127" s="81"/>
    </row>
    <row r="128" spans="1:18" x14ac:dyDescent="0.3">
      <c r="A128" s="77"/>
      <c r="B128" s="77"/>
      <c r="C128" s="77"/>
      <c r="D128" s="77"/>
      <c r="E128" s="77"/>
      <c r="F128" s="77"/>
      <c r="G128" s="77" t="s">
        <v>214</v>
      </c>
      <c r="H128" s="77"/>
      <c r="I128" s="77"/>
      <c r="J128" s="81"/>
      <c r="K128" s="92"/>
      <c r="L128" s="81"/>
      <c r="M128" s="92"/>
      <c r="N128" s="81"/>
      <c r="O128" s="92"/>
      <c r="P128" s="81">
        <v>1157</v>
      </c>
      <c r="Q128" s="92"/>
      <c r="R128" s="81">
        <f>ROUND(SUM(J128:P128),5)</f>
        <v>1157</v>
      </c>
    </row>
    <row r="129" spans="1:18" ht="15.05" thickBot="1" x14ac:dyDescent="0.35">
      <c r="A129" s="77"/>
      <c r="B129" s="77"/>
      <c r="C129" s="77"/>
      <c r="D129" s="77"/>
      <c r="E129" s="77"/>
      <c r="F129" s="77"/>
      <c r="G129" s="77" t="s">
        <v>215</v>
      </c>
      <c r="H129" s="77"/>
      <c r="I129" s="77"/>
      <c r="J129" s="83"/>
      <c r="K129" s="92"/>
      <c r="L129" s="83"/>
      <c r="M129" s="92"/>
      <c r="N129" s="83"/>
      <c r="O129" s="92"/>
      <c r="P129" s="83">
        <v>366</v>
      </c>
      <c r="Q129" s="92"/>
      <c r="R129" s="83">
        <f>ROUND(SUM(J129:P129),5)</f>
        <v>366</v>
      </c>
    </row>
    <row r="130" spans="1:18" x14ac:dyDescent="0.3">
      <c r="A130" s="77"/>
      <c r="B130" s="77"/>
      <c r="C130" s="77"/>
      <c r="D130" s="77"/>
      <c r="E130" s="77"/>
      <c r="F130" s="77" t="s">
        <v>216</v>
      </c>
      <c r="G130" s="77"/>
      <c r="H130" s="77"/>
      <c r="I130" s="77"/>
      <c r="J130" s="81"/>
      <c r="K130" s="92"/>
      <c r="L130" s="81"/>
      <c r="M130" s="92"/>
      <c r="N130" s="81"/>
      <c r="O130" s="92"/>
      <c r="P130" s="81">
        <f>ROUND(SUM(P127:P129),5)</f>
        <v>1523</v>
      </c>
      <c r="Q130" s="92"/>
      <c r="R130" s="81">
        <f>ROUND(SUM(J130:P130),5)</f>
        <v>1523</v>
      </c>
    </row>
    <row r="131" spans="1:18" x14ac:dyDescent="0.3">
      <c r="A131" s="77"/>
      <c r="B131" s="77"/>
      <c r="C131" s="77"/>
      <c r="D131" s="77"/>
      <c r="E131" s="77"/>
      <c r="F131" s="77" t="s">
        <v>217</v>
      </c>
      <c r="G131" s="77"/>
      <c r="H131" s="77"/>
      <c r="I131" s="77"/>
      <c r="J131" s="81"/>
      <c r="K131" s="92"/>
      <c r="L131" s="81"/>
      <c r="M131" s="92"/>
      <c r="N131" s="81"/>
      <c r="O131" s="92"/>
      <c r="P131" s="81">
        <v>276</v>
      </c>
      <c r="Q131" s="92"/>
      <c r="R131" s="81">
        <f>ROUND(SUM(J131:P131),5)</f>
        <v>276</v>
      </c>
    </row>
    <row r="132" spans="1:18" x14ac:dyDescent="0.3">
      <c r="A132" s="77"/>
      <c r="B132" s="77"/>
      <c r="C132" s="77"/>
      <c r="D132" s="77"/>
      <c r="E132" s="77"/>
      <c r="F132" s="77" t="s">
        <v>218</v>
      </c>
      <c r="G132" s="77"/>
      <c r="H132" s="77"/>
      <c r="I132" s="77"/>
      <c r="J132" s="81"/>
      <c r="K132" s="92"/>
      <c r="L132" s="81"/>
      <c r="M132" s="92"/>
      <c r="N132" s="81">
        <v>250</v>
      </c>
      <c r="O132" s="92"/>
      <c r="P132" s="81">
        <v>135</v>
      </c>
      <c r="Q132" s="92"/>
      <c r="R132" s="81">
        <f>ROUND(SUM(J132:P132),5)</f>
        <v>385</v>
      </c>
    </row>
    <row r="133" spans="1:18" x14ac:dyDescent="0.3">
      <c r="A133" s="77"/>
      <c r="B133" s="77"/>
      <c r="C133" s="77"/>
      <c r="D133" s="77"/>
      <c r="E133" s="77"/>
      <c r="F133" s="77" t="s">
        <v>219</v>
      </c>
      <c r="G133" s="77"/>
      <c r="H133" s="77"/>
      <c r="I133" s="77"/>
      <c r="J133" s="81"/>
      <c r="K133" s="92"/>
      <c r="L133" s="81"/>
      <c r="M133" s="92"/>
      <c r="N133" s="81"/>
      <c r="O133" s="92"/>
      <c r="P133" s="81"/>
      <c r="Q133" s="92"/>
      <c r="R133" s="81"/>
    </row>
    <row r="134" spans="1:18" x14ac:dyDescent="0.3">
      <c r="A134" s="77"/>
      <c r="B134" s="77"/>
      <c r="C134" s="77"/>
      <c r="D134" s="77"/>
      <c r="E134" s="77"/>
      <c r="F134" s="77"/>
      <c r="G134" s="77" t="s">
        <v>311</v>
      </c>
      <c r="H134" s="77"/>
      <c r="I134" s="77"/>
      <c r="J134" s="81"/>
      <c r="K134" s="92"/>
      <c r="L134" s="81"/>
      <c r="M134" s="92"/>
      <c r="N134" s="81"/>
      <c r="O134" s="92"/>
      <c r="P134" s="81">
        <v>122</v>
      </c>
      <c r="Q134" s="92"/>
      <c r="R134" s="81">
        <f>ROUND(SUM(J134:P134),5)</f>
        <v>122</v>
      </c>
    </row>
    <row r="135" spans="1:18" ht="15.05" thickBot="1" x14ac:dyDescent="0.35">
      <c r="A135" s="77"/>
      <c r="B135" s="77"/>
      <c r="C135" s="77"/>
      <c r="D135" s="77"/>
      <c r="E135" s="77"/>
      <c r="F135" s="77"/>
      <c r="G135" s="77" t="s">
        <v>321</v>
      </c>
      <c r="H135" s="77"/>
      <c r="I135" s="77"/>
      <c r="J135" s="81"/>
      <c r="K135" s="92"/>
      <c r="L135" s="81"/>
      <c r="M135" s="92"/>
      <c r="N135" s="81"/>
      <c r="O135" s="92"/>
      <c r="P135" s="81">
        <v>894</v>
      </c>
      <c r="Q135" s="92"/>
      <c r="R135" s="81">
        <f>ROUND(SUM(J135:P135),5)</f>
        <v>894</v>
      </c>
    </row>
    <row r="136" spans="1:18" ht="15.05" thickBot="1" x14ac:dyDescent="0.35">
      <c r="A136" s="77"/>
      <c r="B136" s="77"/>
      <c r="C136" s="77"/>
      <c r="D136" s="77"/>
      <c r="E136" s="77"/>
      <c r="F136" s="77" t="s">
        <v>312</v>
      </c>
      <c r="G136" s="77"/>
      <c r="H136" s="77"/>
      <c r="I136" s="77"/>
      <c r="J136" s="82"/>
      <c r="K136" s="92"/>
      <c r="L136" s="82"/>
      <c r="M136" s="92"/>
      <c r="N136" s="82"/>
      <c r="O136" s="92"/>
      <c r="P136" s="82">
        <f>ROUND(SUM(P133:P135),5)</f>
        <v>1016</v>
      </c>
      <c r="Q136" s="92"/>
      <c r="R136" s="82">
        <f>ROUND(SUM(J136:P136),5)</f>
        <v>1016</v>
      </c>
    </row>
    <row r="137" spans="1:18" x14ac:dyDescent="0.3">
      <c r="A137" s="77"/>
      <c r="B137" s="77"/>
      <c r="C137" s="77"/>
      <c r="D137" s="77"/>
      <c r="E137" s="77" t="s">
        <v>220</v>
      </c>
      <c r="F137" s="77"/>
      <c r="G137" s="77"/>
      <c r="H137" s="77"/>
      <c r="I137" s="77"/>
      <c r="J137" s="81"/>
      <c r="K137" s="92"/>
      <c r="L137" s="81"/>
      <c r="M137" s="92"/>
      <c r="N137" s="81">
        <f>ROUND(N126+SUM(N130:N132)+N136,5)</f>
        <v>250</v>
      </c>
      <c r="O137" s="92"/>
      <c r="P137" s="81">
        <f>ROUND(P126+SUM(P130:P132)+P136,5)</f>
        <v>2950</v>
      </c>
      <c r="Q137" s="92"/>
      <c r="R137" s="81">
        <f>ROUND(SUM(J137:P137),5)</f>
        <v>3200</v>
      </c>
    </row>
    <row r="138" spans="1:18" x14ac:dyDescent="0.3">
      <c r="A138" s="77"/>
      <c r="B138" s="77"/>
      <c r="C138" s="77"/>
      <c r="D138" s="77"/>
      <c r="E138" s="77" t="s">
        <v>141</v>
      </c>
      <c r="F138" s="77"/>
      <c r="G138" s="77"/>
      <c r="H138" s="77"/>
      <c r="I138" s="77"/>
      <c r="J138" s="81"/>
      <c r="K138" s="92"/>
      <c r="L138" s="81"/>
      <c r="M138" s="92"/>
      <c r="N138" s="81"/>
      <c r="O138" s="92"/>
      <c r="P138" s="81"/>
      <c r="Q138" s="92"/>
      <c r="R138" s="81"/>
    </row>
    <row r="139" spans="1:18" x14ac:dyDescent="0.3">
      <c r="A139" s="77"/>
      <c r="B139" s="77"/>
      <c r="C139" s="77"/>
      <c r="D139" s="77"/>
      <c r="E139" s="77"/>
      <c r="F139" s="77" t="s">
        <v>221</v>
      </c>
      <c r="G139" s="77"/>
      <c r="H139" s="77"/>
      <c r="I139" s="77"/>
      <c r="J139" s="81"/>
      <c r="K139" s="92"/>
      <c r="L139" s="81"/>
      <c r="M139" s="92"/>
      <c r="N139" s="81"/>
      <c r="O139" s="92"/>
      <c r="P139" s="81">
        <v>10625</v>
      </c>
      <c r="Q139" s="92"/>
      <c r="R139" s="81">
        <f>ROUND(SUM(J139:P139),5)</f>
        <v>10625</v>
      </c>
    </row>
    <row r="140" spans="1:18" x14ac:dyDescent="0.3">
      <c r="A140" s="77"/>
      <c r="B140" s="77"/>
      <c r="C140" s="77"/>
      <c r="D140" s="77"/>
      <c r="E140" s="77"/>
      <c r="F140" s="77" t="s">
        <v>305</v>
      </c>
      <c r="G140" s="77"/>
      <c r="H140" s="77"/>
      <c r="I140" s="77"/>
      <c r="J140" s="81"/>
      <c r="K140" s="92"/>
      <c r="L140" s="81"/>
      <c r="M140" s="92"/>
      <c r="N140" s="81"/>
      <c r="O140" s="92"/>
      <c r="P140" s="81">
        <v>150</v>
      </c>
      <c r="Q140" s="92"/>
      <c r="R140" s="81">
        <f>ROUND(SUM(J140:P140),5)</f>
        <v>150</v>
      </c>
    </row>
    <row r="141" spans="1:18" x14ac:dyDescent="0.3">
      <c r="A141" s="77"/>
      <c r="B141" s="77"/>
      <c r="C141" s="77"/>
      <c r="D141" s="77"/>
      <c r="E141" s="77"/>
      <c r="F141" s="77" t="s">
        <v>258</v>
      </c>
      <c r="G141" s="77"/>
      <c r="H141" s="77"/>
      <c r="I141" s="77"/>
      <c r="J141" s="81"/>
      <c r="K141" s="92"/>
      <c r="L141" s="81"/>
      <c r="M141" s="92"/>
      <c r="N141" s="81"/>
      <c r="O141" s="92"/>
      <c r="P141" s="81"/>
      <c r="Q141" s="92"/>
      <c r="R141" s="81"/>
    </row>
    <row r="142" spans="1:18" ht="15.05" thickBot="1" x14ac:dyDescent="0.35">
      <c r="A142" s="77"/>
      <c r="B142" s="77"/>
      <c r="C142" s="77"/>
      <c r="D142" s="77"/>
      <c r="E142" s="77"/>
      <c r="F142" s="77"/>
      <c r="G142" s="77" t="s">
        <v>295</v>
      </c>
      <c r="H142" s="77"/>
      <c r="I142" s="77"/>
      <c r="J142" s="83"/>
      <c r="K142" s="92"/>
      <c r="L142" s="83"/>
      <c r="M142" s="92"/>
      <c r="N142" s="83"/>
      <c r="O142" s="92"/>
      <c r="P142" s="83">
        <v>9</v>
      </c>
      <c r="Q142" s="92"/>
      <c r="R142" s="83">
        <f>ROUND(SUM(J142:P142),5)</f>
        <v>9</v>
      </c>
    </row>
    <row r="143" spans="1:18" x14ac:dyDescent="0.3">
      <c r="A143" s="77"/>
      <c r="B143" s="77"/>
      <c r="C143" s="77"/>
      <c r="D143" s="77"/>
      <c r="E143" s="77"/>
      <c r="F143" s="77" t="s">
        <v>296</v>
      </c>
      <c r="G143" s="77"/>
      <c r="H143" s="77"/>
      <c r="I143" s="77"/>
      <c r="J143" s="81"/>
      <c r="K143" s="92"/>
      <c r="L143" s="81"/>
      <c r="M143" s="92"/>
      <c r="N143" s="81"/>
      <c r="O143" s="92"/>
      <c r="P143" s="81">
        <f>ROUND(SUM(P141:P142),5)</f>
        <v>9</v>
      </c>
      <c r="Q143" s="92"/>
      <c r="R143" s="81">
        <f>ROUND(SUM(J143:P143),5)</f>
        <v>9</v>
      </c>
    </row>
    <row r="144" spans="1:18" x14ac:dyDescent="0.3">
      <c r="A144" s="77"/>
      <c r="B144" s="77"/>
      <c r="C144" s="77"/>
      <c r="D144" s="77"/>
      <c r="E144" s="77"/>
      <c r="F144" s="77" t="s">
        <v>222</v>
      </c>
      <c r="G144" s="77"/>
      <c r="H144" s="77"/>
      <c r="I144" s="77"/>
      <c r="J144" s="81"/>
      <c r="K144" s="92"/>
      <c r="L144" s="81"/>
      <c r="M144" s="92"/>
      <c r="N144" s="81"/>
      <c r="O144" s="92"/>
      <c r="P144" s="81"/>
      <c r="Q144" s="92"/>
      <c r="R144" s="81"/>
    </row>
    <row r="145" spans="1:18" x14ac:dyDescent="0.3">
      <c r="A145" s="77"/>
      <c r="B145" s="77"/>
      <c r="C145" s="77"/>
      <c r="D145" s="77"/>
      <c r="E145" s="77"/>
      <c r="F145" s="77"/>
      <c r="G145" s="77" t="s">
        <v>223</v>
      </c>
      <c r="H145" s="77"/>
      <c r="I145" s="77"/>
      <c r="J145" s="81"/>
      <c r="K145" s="92"/>
      <c r="L145" s="81"/>
      <c r="M145" s="92"/>
      <c r="N145" s="81"/>
      <c r="O145" s="92"/>
      <c r="P145" s="81">
        <v>692</v>
      </c>
      <c r="Q145" s="92"/>
      <c r="R145" s="81">
        <f>ROUND(SUM(J145:P145),5)</f>
        <v>692</v>
      </c>
    </row>
    <row r="146" spans="1:18" ht="15.05" thickBot="1" x14ac:dyDescent="0.35">
      <c r="A146" s="77"/>
      <c r="B146" s="77"/>
      <c r="C146" s="77"/>
      <c r="D146" s="77"/>
      <c r="E146" s="77"/>
      <c r="F146" s="77"/>
      <c r="G146" s="77" t="s">
        <v>250</v>
      </c>
      <c r="H146" s="77"/>
      <c r="I146" s="77"/>
      <c r="J146" s="81"/>
      <c r="K146" s="92"/>
      <c r="L146" s="81"/>
      <c r="M146" s="92"/>
      <c r="N146" s="81"/>
      <c r="O146" s="92"/>
      <c r="P146" s="81">
        <v>965</v>
      </c>
      <c r="Q146" s="92"/>
      <c r="R146" s="81">
        <f>ROUND(SUM(J146:P146),5)</f>
        <v>965</v>
      </c>
    </row>
    <row r="147" spans="1:18" ht="15.05" thickBot="1" x14ac:dyDescent="0.35">
      <c r="A147" s="77"/>
      <c r="B147" s="77"/>
      <c r="C147" s="77"/>
      <c r="D147" s="77"/>
      <c r="E147" s="77"/>
      <c r="F147" s="77" t="s">
        <v>224</v>
      </c>
      <c r="G147" s="77"/>
      <c r="H147" s="77"/>
      <c r="I147" s="77"/>
      <c r="J147" s="82"/>
      <c r="K147" s="92"/>
      <c r="L147" s="82"/>
      <c r="M147" s="92"/>
      <c r="N147" s="82"/>
      <c r="O147" s="92"/>
      <c r="P147" s="82">
        <f>ROUND(SUM(P144:P146),5)</f>
        <v>1657</v>
      </c>
      <c r="Q147" s="92"/>
      <c r="R147" s="82">
        <f>ROUND(SUM(J147:P147),5)</f>
        <v>1657</v>
      </c>
    </row>
    <row r="148" spans="1:18" x14ac:dyDescent="0.3">
      <c r="A148" s="77"/>
      <c r="B148" s="77"/>
      <c r="C148" s="77"/>
      <c r="D148" s="77"/>
      <c r="E148" s="77" t="s">
        <v>225</v>
      </c>
      <c r="F148" s="77"/>
      <c r="G148" s="77"/>
      <c r="H148" s="77"/>
      <c r="I148" s="77"/>
      <c r="J148" s="81"/>
      <c r="K148" s="92"/>
      <c r="L148" s="81"/>
      <c r="M148" s="92"/>
      <c r="N148" s="81"/>
      <c r="O148" s="92"/>
      <c r="P148" s="81">
        <f>ROUND(SUM(P138:P140)+P143+P147,5)</f>
        <v>12441</v>
      </c>
      <c r="Q148" s="92"/>
      <c r="R148" s="81">
        <f>ROUND(SUM(J148:P148),5)</f>
        <v>12441</v>
      </c>
    </row>
    <row r="149" spans="1:18" x14ac:dyDescent="0.3">
      <c r="A149" s="77"/>
      <c r="B149" s="77"/>
      <c r="C149" s="77"/>
      <c r="D149" s="77"/>
      <c r="E149" s="77" t="s">
        <v>142</v>
      </c>
      <c r="F149" s="77"/>
      <c r="G149" s="77"/>
      <c r="H149" s="77"/>
      <c r="I149" s="77"/>
      <c r="J149" s="81"/>
      <c r="K149" s="92"/>
      <c r="L149" s="81"/>
      <c r="M149" s="92"/>
      <c r="N149" s="81"/>
      <c r="O149" s="92"/>
      <c r="P149" s="81"/>
      <c r="Q149" s="92"/>
      <c r="R149" s="81"/>
    </row>
    <row r="150" spans="1:18" x14ac:dyDescent="0.3">
      <c r="A150" s="77"/>
      <c r="B150" s="77"/>
      <c r="C150" s="77"/>
      <c r="D150" s="77"/>
      <c r="E150" s="77"/>
      <c r="F150" s="77" t="s">
        <v>226</v>
      </c>
      <c r="G150" s="77"/>
      <c r="H150" s="77"/>
      <c r="I150" s="77"/>
      <c r="J150" s="81"/>
      <c r="K150" s="92"/>
      <c r="L150" s="81"/>
      <c r="M150" s="92"/>
      <c r="N150" s="81"/>
      <c r="O150" s="92"/>
      <c r="P150" s="81">
        <v>1415</v>
      </c>
      <c r="Q150" s="92"/>
      <c r="R150" s="81">
        <f>ROUND(SUM(J150:P150),5)</f>
        <v>1415</v>
      </c>
    </row>
    <row r="151" spans="1:18" x14ac:dyDescent="0.3">
      <c r="A151" s="77"/>
      <c r="B151" s="77"/>
      <c r="C151" s="77"/>
      <c r="D151" s="77"/>
      <c r="E151" s="77"/>
      <c r="F151" s="77" t="s">
        <v>271</v>
      </c>
      <c r="G151" s="77"/>
      <c r="H151" s="77"/>
      <c r="I151" s="77"/>
      <c r="J151" s="81"/>
      <c r="K151" s="92"/>
      <c r="L151" s="81"/>
      <c r="M151" s="92"/>
      <c r="N151" s="81"/>
      <c r="O151" s="92"/>
      <c r="P151" s="81">
        <v>2967</v>
      </c>
      <c r="Q151" s="92"/>
      <c r="R151" s="81">
        <f>ROUND(SUM(J151:P151),5)</f>
        <v>2967</v>
      </c>
    </row>
    <row r="152" spans="1:18" ht="15.05" thickBot="1" x14ac:dyDescent="0.35">
      <c r="A152" s="77"/>
      <c r="B152" s="77"/>
      <c r="C152" s="77"/>
      <c r="D152" s="77"/>
      <c r="E152" s="77"/>
      <c r="F152" s="77" t="s">
        <v>235</v>
      </c>
      <c r="G152" s="77"/>
      <c r="H152" s="77"/>
      <c r="I152" s="77"/>
      <c r="J152" s="83"/>
      <c r="K152" s="92"/>
      <c r="L152" s="83"/>
      <c r="M152" s="92"/>
      <c r="N152" s="83"/>
      <c r="O152" s="92"/>
      <c r="P152" s="83">
        <v>12833</v>
      </c>
      <c r="Q152" s="92"/>
      <c r="R152" s="83">
        <f>ROUND(SUM(J152:P152),5)</f>
        <v>12833</v>
      </c>
    </row>
    <row r="153" spans="1:18" x14ac:dyDescent="0.3">
      <c r="A153" s="77"/>
      <c r="B153" s="77"/>
      <c r="C153" s="77"/>
      <c r="D153" s="77"/>
      <c r="E153" s="77" t="s">
        <v>227</v>
      </c>
      <c r="F153" s="77"/>
      <c r="G153" s="77"/>
      <c r="H153" s="77"/>
      <c r="I153" s="77"/>
      <c r="J153" s="81"/>
      <c r="K153" s="92"/>
      <c r="L153" s="81"/>
      <c r="M153" s="92"/>
      <c r="N153" s="81"/>
      <c r="O153" s="92"/>
      <c r="P153" s="81">
        <f>ROUND(SUM(P149:P152),5)</f>
        <v>17215</v>
      </c>
      <c r="Q153" s="92"/>
      <c r="R153" s="81">
        <f>ROUND(SUM(J153:P153),5)</f>
        <v>17215</v>
      </c>
    </row>
    <row r="154" spans="1:18" x14ac:dyDescent="0.3">
      <c r="A154" s="77"/>
      <c r="B154" s="77"/>
      <c r="C154" s="77"/>
      <c r="D154" s="77"/>
      <c r="E154" s="77" t="s">
        <v>143</v>
      </c>
      <c r="F154" s="77"/>
      <c r="G154" s="77"/>
      <c r="H154" s="77"/>
      <c r="I154" s="77"/>
      <c r="J154" s="81"/>
      <c r="K154" s="92"/>
      <c r="L154" s="81"/>
      <c r="M154" s="92"/>
      <c r="N154" s="81"/>
      <c r="O154" s="92"/>
      <c r="P154" s="81"/>
      <c r="Q154" s="92"/>
      <c r="R154" s="81"/>
    </row>
    <row r="155" spans="1:18" x14ac:dyDescent="0.3">
      <c r="A155" s="77"/>
      <c r="B155" s="77"/>
      <c r="C155" s="77"/>
      <c r="D155" s="77"/>
      <c r="E155" s="77"/>
      <c r="F155" s="77" t="s">
        <v>228</v>
      </c>
      <c r="G155" s="77"/>
      <c r="H155" s="77"/>
      <c r="I155" s="77"/>
      <c r="J155" s="81"/>
      <c r="K155" s="92"/>
      <c r="L155" s="81"/>
      <c r="M155" s="92"/>
      <c r="N155" s="81"/>
      <c r="O155" s="92"/>
      <c r="P155" s="81"/>
      <c r="Q155" s="92"/>
      <c r="R155" s="81"/>
    </row>
    <row r="156" spans="1:18" x14ac:dyDescent="0.3">
      <c r="A156" s="77"/>
      <c r="B156" s="77"/>
      <c r="C156" s="77"/>
      <c r="D156" s="77"/>
      <c r="E156" s="77"/>
      <c r="F156" s="77"/>
      <c r="G156" s="77" t="s">
        <v>229</v>
      </c>
      <c r="H156" s="77"/>
      <c r="I156" s="77"/>
      <c r="J156" s="81">
        <v>5819</v>
      </c>
      <c r="K156" s="92"/>
      <c r="L156" s="81"/>
      <c r="M156" s="92"/>
      <c r="N156" s="81"/>
      <c r="O156" s="92"/>
      <c r="P156" s="81"/>
      <c r="Q156" s="92"/>
      <c r="R156" s="81">
        <f>ROUND(SUM(J156:P156),5)</f>
        <v>5819</v>
      </c>
    </row>
    <row r="157" spans="1:18" x14ac:dyDescent="0.3">
      <c r="A157" s="77"/>
      <c r="B157" s="77"/>
      <c r="C157" s="77"/>
      <c r="D157" s="77"/>
      <c r="E157" s="77"/>
      <c r="F157" s="77"/>
      <c r="G157" s="77" t="s">
        <v>246</v>
      </c>
      <c r="H157" s="77"/>
      <c r="I157" s="77"/>
      <c r="J157" s="81"/>
      <c r="K157" s="92"/>
      <c r="L157" s="81"/>
      <c r="M157" s="92"/>
      <c r="N157" s="81"/>
      <c r="O157" s="92"/>
      <c r="P157" s="81"/>
      <c r="Q157" s="92"/>
      <c r="R157" s="81"/>
    </row>
    <row r="158" spans="1:18" ht="15.05" thickBot="1" x14ac:dyDescent="0.35">
      <c r="A158" s="77"/>
      <c r="B158" s="77"/>
      <c r="C158" s="77"/>
      <c r="D158" s="77"/>
      <c r="E158" s="77"/>
      <c r="F158" s="77"/>
      <c r="G158" s="77"/>
      <c r="H158" s="77" t="s">
        <v>247</v>
      </c>
      <c r="I158" s="77"/>
      <c r="J158" s="81">
        <v>1037</v>
      </c>
      <c r="K158" s="92"/>
      <c r="L158" s="81"/>
      <c r="M158" s="92"/>
      <c r="N158" s="81"/>
      <c r="O158" s="92"/>
      <c r="P158" s="81"/>
      <c r="Q158" s="92"/>
      <c r="R158" s="81">
        <f>ROUND(SUM(J158:P158),5)</f>
        <v>1037</v>
      </c>
    </row>
    <row r="159" spans="1:18" ht="15.05" thickBot="1" x14ac:dyDescent="0.35">
      <c r="A159" s="77"/>
      <c r="B159" s="77"/>
      <c r="C159" s="77"/>
      <c r="D159" s="77"/>
      <c r="E159" s="77"/>
      <c r="F159" s="77"/>
      <c r="G159" s="77" t="s">
        <v>248</v>
      </c>
      <c r="H159" s="77"/>
      <c r="I159" s="77"/>
      <c r="J159" s="82">
        <f>ROUND(SUM(J157:J158),5)</f>
        <v>1037</v>
      </c>
      <c r="K159" s="92"/>
      <c r="L159" s="82"/>
      <c r="M159" s="92"/>
      <c r="N159" s="82"/>
      <c r="O159" s="92"/>
      <c r="P159" s="82"/>
      <c r="Q159" s="92"/>
      <c r="R159" s="82">
        <f>ROUND(SUM(J159:P159),5)</f>
        <v>1037</v>
      </c>
    </row>
    <row r="160" spans="1:18" x14ac:dyDescent="0.3">
      <c r="A160" s="77"/>
      <c r="B160" s="77"/>
      <c r="C160" s="77"/>
      <c r="D160" s="77"/>
      <c r="E160" s="77"/>
      <c r="F160" s="77" t="s">
        <v>230</v>
      </c>
      <c r="G160" s="77"/>
      <c r="H160" s="77"/>
      <c r="I160" s="77"/>
      <c r="J160" s="81">
        <f>ROUND(SUM(J155:J156)+J159,5)</f>
        <v>6856</v>
      </c>
      <c r="K160" s="92"/>
      <c r="L160" s="81"/>
      <c r="M160" s="92"/>
      <c r="N160" s="81"/>
      <c r="O160" s="92"/>
      <c r="P160" s="81"/>
      <c r="Q160" s="92"/>
      <c r="R160" s="81">
        <f>ROUND(SUM(J160:P160),5)</f>
        <v>6856</v>
      </c>
    </row>
    <row r="161" spans="1:18" x14ac:dyDescent="0.3">
      <c r="A161" s="77"/>
      <c r="B161" s="77"/>
      <c r="C161" s="77"/>
      <c r="D161" s="77"/>
      <c r="E161" s="77"/>
      <c r="F161" s="77" t="s">
        <v>272</v>
      </c>
      <c r="G161" s="77"/>
      <c r="H161" s="77"/>
      <c r="I161" s="77"/>
      <c r="J161" s="81"/>
      <c r="K161" s="92"/>
      <c r="L161" s="81"/>
      <c r="M161" s="92"/>
      <c r="N161" s="81"/>
      <c r="O161" s="92"/>
      <c r="P161" s="81">
        <v>75</v>
      </c>
      <c r="Q161" s="92"/>
      <c r="R161" s="81">
        <f>ROUND(SUM(J161:P161),5)</f>
        <v>75</v>
      </c>
    </row>
    <row r="162" spans="1:18" x14ac:dyDescent="0.3">
      <c r="A162" s="77"/>
      <c r="B162" s="77"/>
      <c r="C162" s="77"/>
      <c r="D162" s="77"/>
      <c r="E162" s="77"/>
      <c r="F162" s="77" t="s">
        <v>298</v>
      </c>
      <c r="G162" s="77"/>
      <c r="H162" s="77"/>
      <c r="I162" s="77"/>
      <c r="J162" s="81"/>
      <c r="K162" s="92"/>
      <c r="L162" s="81"/>
      <c r="M162" s="92"/>
      <c r="N162" s="81"/>
      <c r="O162" s="92"/>
      <c r="P162" s="81"/>
      <c r="Q162" s="92"/>
      <c r="R162" s="81"/>
    </row>
    <row r="163" spans="1:18" x14ac:dyDescent="0.3">
      <c r="A163" s="77"/>
      <c r="B163" s="77"/>
      <c r="C163" s="77"/>
      <c r="D163" s="77"/>
      <c r="E163" s="77"/>
      <c r="F163" s="77"/>
      <c r="G163" s="77" t="s">
        <v>299</v>
      </c>
      <c r="H163" s="77"/>
      <c r="I163" s="77"/>
      <c r="J163" s="81">
        <v>65</v>
      </c>
      <c r="K163" s="92"/>
      <c r="L163" s="81"/>
      <c r="M163" s="92"/>
      <c r="N163" s="81"/>
      <c r="O163" s="92"/>
      <c r="P163" s="81"/>
      <c r="Q163" s="92"/>
      <c r="R163" s="81">
        <f>ROUND(SUM(J163:P163),5)</f>
        <v>65</v>
      </c>
    </row>
    <row r="164" spans="1:18" ht="15.05" thickBot="1" x14ac:dyDescent="0.35">
      <c r="A164" s="77"/>
      <c r="B164" s="77"/>
      <c r="C164" s="77"/>
      <c r="D164" s="77"/>
      <c r="E164" s="77"/>
      <c r="F164" s="77"/>
      <c r="G164" s="77" t="s">
        <v>319</v>
      </c>
      <c r="H164" s="77"/>
      <c r="I164" s="77"/>
      <c r="J164" s="81"/>
      <c r="K164" s="92"/>
      <c r="L164" s="81"/>
      <c r="M164" s="92"/>
      <c r="N164" s="81"/>
      <c r="O164" s="92"/>
      <c r="P164" s="81">
        <v>10</v>
      </c>
      <c r="Q164" s="92"/>
      <c r="R164" s="81">
        <f>ROUND(SUM(J164:P164),5)</f>
        <v>10</v>
      </c>
    </row>
    <row r="165" spans="1:18" ht="15.05" thickBot="1" x14ac:dyDescent="0.35">
      <c r="A165" s="77"/>
      <c r="B165" s="77"/>
      <c r="C165" s="77"/>
      <c r="D165" s="77"/>
      <c r="E165" s="77"/>
      <c r="F165" s="77" t="s">
        <v>300</v>
      </c>
      <c r="G165" s="77"/>
      <c r="H165" s="77"/>
      <c r="I165" s="77"/>
      <c r="J165" s="82">
        <f>ROUND(SUM(J162:J164),5)</f>
        <v>65</v>
      </c>
      <c r="K165" s="92"/>
      <c r="L165" s="82"/>
      <c r="M165" s="92"/>
      <c r="N165" s="82"/>
      <c r="O165" s="92"/>
      <c r="P165" s="82">
        <f>ROUND(SUM(P162:P164),5)</f>
        <v>10</v>
      </c>
      <c r="Q165" s="92"/>
      <c r="R165" s="82">
        <f>ROUND(SUM(J165:P165),5)</f>
        <v>75</v>
      </c>
    </row>
    <row r="166" spans="1:18" x14ac:dyDescent="0.3">
      <c r="A166" s="77"/>
      <c r="B166" s="77"/>
      <c r="C166" s="77"/>
      <c r="D166" s="77"/>
      <c r="E166" s="77" t="s">
        <v>231</v>
      </c>
      <c r="F166" s="77"/>
      <c r="G166" s="77"/>
      <c r="H166" s="77"/>
      <c r="I166" s="77"/>
      <c r="J166" s="81">
        <f>ROUND(J154+SUM(J160:J161)+J165,5)</f>
        <v>6921</v>
      </c>
      <c r="K166" s="92"/>
      <c r="L166" s="81"/>
      <c r="M166" s="92"/>
      <c r="N166" s="81"/>
      <c r="O166" s="92"/>
      <c r="P166" s="81">
        <f>ROUND(P154+SUM(P160:P161)+P165,5)</f>
        <v>85</v>
      </c>
      <c r="Q166" s="92"/>
      <c r="R166" s="81">
        <f>ROUND(SUM(J166:P166),5)</f>
        <v>7006</v>
      </c>
    </row>
    <row r="167" spans="1:18" x14ac:dyDescent="0.3">
      <c r="A167" s="77"/>
      <c r="B167" s="77"/>
      <c r="C167" s="77"/>
      <c r="D167" s="77"/>
      <c r="E167" s="77" t="s">
        <v>275</v>
      </c>
      <c r="F167" s="77"/>
      <c r="G167" s="77"/>
      <c r="H167" s="77"/>
      <c r="I167" s="77"/>
      <c r="J167" s="81"/>
      <c r="K167" s="92"/>
      <c r="L167" s="81"/>
      <c r="M167" s="92"/>
      <c r="N167" s="81"/>
      <c r="O167" s="92"/>
      <c r="P167" s="81">
        <v>17</v>
      </c>
      <c r="Q167" s="92"/>
      <c r="R167" s="81">
        <f>ROUND(SUM(J167:P167),5)</f>
        <v>17</v>
      </c>
    </row>
    <row r="168" spans="1:18" x14ac:dyDescent="0.3">
      <c r="A168" s="77"/>
      <c r="B168" s="77"/>
      <c r="C168" s="77"/>
      <c r="D168" s="77"/>
      <c r="E168" s="77" t="s">
        <v>37</v>
      </c>
      <c r="F168" s="77"/>
      <c r="G168" s="77"/>
      <c r="H168" s="77"/>
      <c r="I168" s="77"/>
      <c r="J168" s="81"/>
      <c r="K168" s="92"/>
      <c r="L168" s="81"/>
      <c r="M168" s="92"/>
      <c r="N168" s="81"/>
      <c r="O168" s="92"/>
      <c r="P168" s="81"/>
      <c r="Q168" s="92"/>
      <c r="R168" s="81"/>
    </row>
    <row r="169" spans="1:18" ht="15.05" thickBot="1" x14ac:dyDescent="0.35">
      <c r="A169" s="77"/>
      <c r="B169" s="77"/>
      <c r="C169" s="77"/>
      <c r="D169" s="77"/>
      <c r="E169" s="77"/>
      <c r="F169" s="77" t="s">
        <v>236</v>
      </c>
      <c r="G169" s="77"/>
      <c r="H169" s="77"/>
      <c r="I169" s="77"/>
      <c r="J169" s="83">
        <v>414</v>
      </c>
      <c r="K169" s="92"/>
      <c r="L169" s="83"/>
      <c r="M169" s="92"/>
      <c r="N169" s="83"/>
      <c r="O169" s="92"/>
      <c r="P169" s="83"/>
      <c r="Q169" s="92"/>
      <c r="R169" s="83">
        <f>ROUND(SUM(J169:P169),5)</f>
        <v>414</v>
      </c>
    </row>
    <row r="170" spans="1:18" x14ac:dyDescent="0.3">
      <c r="A170" s="77"/>
      <c r="B170" s="77"/>
      <c r="C170" s="77"/>
      <c r="D170" s="77"/>
      <c r="E170" s="77" t="s">
        <v>237</v>
      </c>
      <c r="F170" s="77"/>
      <c r="G170" s="77"/>
      <c r="H170" s="77"/>
      <c r="I170" s="77"/>
      <c r="J170" s="81">
        <f>ROUND(SUM(J168:J169),5)</f>
        <v>414</v>
      </c>
      <c r="K170" s="92"/>
      <c r="L170" s="81"/>
      <c r="M170" s="92"/>
      <c r="N170" s="81"/>
      <c r="O170" s="92"/>
      <c r="P170" s="81"/>
      <c r="Q170" s="92"/>
      <c r="R170" s="81">
        <f>ROUND(SUM(J170:P170),5)</f>
        <v>414</v>
      </c>
    </row>
    <row r="171" spans="1:18" x14ac:dyDescent="0.3">
      <c r="A171" s="77"/>
      <c r="B171" s="77"/>
      <c r="C171" s="77"/>
      <c r="D171" s="77"/>
      <c r="E171" s="77" t="s">
        <v>145</v>
      </c>
      <c r="F171" s="77"/>
      <c r="G171" s="77"/>
      <c r="H171" s="77"/>
      <c r="I171" s="77"/>
      <c r="J171" s="81"/>
      <c r="K171" s="92"/>
      <c r="L171" s="81"/>
      <c r="M171" s="92"/>
      <c r="N171" s="81"/>
      <c r="O171" s="92"/>
      <c r="P171" s="81"/>
      <c r="Q171" s="92"/>
      <c r="R171" s="81"/>
    </row>
    <row r="172" spans="1:18" x14ac:dyDescent="0.3">
      <c r="A172" s="77"/>
      <c r="B172" s="77"/>
      <c r="C172" s="77"/>
      <c r="D172" s="77"/>
      <c r="E172" s="77"/>
      <c r="F172" s="77" t="s">
        <v>273</v>
      </c>
      <c r="G172" s="77"/>
      <c r="H172" s="77"/>
      <c r="I172" s="77"/>
      <c r="J172" s="81"/>
      <c r="K172" s="92"/>
      <c r="L172" s="81"/>
      <c r="M172" s="92"/>
      <c r="N172" s="81"/>
      <c r="O172" s="92"/>
      <c r="P172" s="81">
        <v>772</v>
      </c>
      <c r="Q172" s="92"/>
      <c r="R172" s="81">
        <f>ROUND(SUM(J172:P172),5)</f>
        <v>772</v>
      </c>
    </row>
    <row r="173" spans="1:18" x14ac:dyDescent="0.3">
      <c r="A173" s="77"/>
      <c r="B173" s="77"/>
      <c r="C173" s="77"/>
      <c r="D173" s="77"/>
      <c r="E173" s="77"/>
      <c r="F173" s="77" t="s">
        <v>274</v>
      </c>
      <c r="G173" s="77"/>
      <c r="H173" s="77"/>
      <c r="I173" s="77"/>
      <c r="J173" s="81"/>
      <c r="K173" s="92"/>
      <c r="L173" s="81"/>
      <c r="M173" s="92"/>
      <c r="N173" s="81"/>
      <c r="O173" s="92"/>
      <c r="P173" s="81">
        <v>69</v>
      </c>
      <c r="Q173" s="92"/>
      <c r="R173" s="81">
        <f>ROUND(SUM(J173:P173),5)</f>
        <v>69</v>
      </c>
    </row>
    <row r="174" spans="1:18" ht="15.05" thickBot="1" x14ac:dyDescent="0.35">
      <c r="A174" s="77"/>
      <c r="B174" s="77"/>
      <c r="C174" s="77"/>
      <c r="D174" s="77"/>
      <c r="E174" s="77"/>
      <c r="F174" s="77" t="s">
        <v>257</v>
      </c>
      <c r="G174" s="77"/>
      <c r="H174" s="77"/>
      <c r="I174" s="77"/>
      <c r="J174" s="83"/>
      <c r="K174" s="92"/>
      <c r="L174" s="83"/>
      <c r="M174" s="92"/>
      <c r="N174" s="83"/>
      <c r="O174" s="92"/>
      <c r="P174" s="83">
        <v>25</v>
      </c>
      <c r="Q174" s="92"/>
      <c r="R174" s="83">
        <f>ROUND(SUM(J174:P174),5)</f>
        <v>25</v>
      </c>
    </row>
    <row r="175" spans="1:18" x14ac:dyDescent="0.3">
      <c r="A175" s="77"/>
      <c r="B175" s="77"/>
      <c r="C175" s="77"/>
      <c r="D175" s="77"/>
      <c r="E175" s="77" t="s">
        <v>242</v>
      </c>
      <c r="F175" s="77"/>
      <c r="G175" s="77"/>
      <c r="H175" s="77"/>
      <c r="I175" s="77"/>
      <c r="J175" s="81"/>
      <c r="K175" s="92"/>
      <c r="L175" s="81"/>
      <c r="M175" s="92"/>
      <c r="N175" s="81"/>
      <c r="O175" s="92"/>
      <c r="P175" s="81">
        <f>ROUND(SUM(P171:P174),5)</f>
        <v>866</v>
      </c>
      <c r="Q175" s="92"/>
      <c r="R175" s="81">
        <f>ROUND(SUM(J175:P175),5)</f>
        <v>866</v>
      </c>
    </row>
    <row r="176" spans="1:18" x14ac:dyDescent="0.3">
      <c r="A176" s="77"/>
      <c r="B176" s="77"/>
      <c r="C176" s="77"/>
      <c r="D176" s="77"/>
      <c r="E176" s="77" t="s">
        <v>146</v>
      </c>
      <c r="F176" s="77"/>
      <c r="G176" s="77"/>
      <c r="H176" s="77"/>
      <c r="I176" s="77"/>
      <c r="J176" s="81"/>
      <c r="K176" s="92"/>
      <c r="L176" s="81"/>
      <c r="M176" s="92"/>
      <c r="N176" s="81"/>
      <c r="O176" s="92"/>
      <c r="P176" s="81"/>
      <c r="Q176" s="92"/>
      <c r="R176" s="81"/>
    </row>
    <row r="177" spans="1:22" x14ac:dyDescent="0.3">
      <c r="A177" s="77"/>
      <c r="B177" s="77"/>
      <c r="C177" s="77"/>
      <c r="D177" s="77"/>
      <c r="E177" s="77"/>
      <c r="F177" s="77" t="s">
        <v>282</v>
      </c>
      <c r="G177" s="77"/>
      <c r="H177" s="77"/>
      <c r="I177" s="77"/>
      <c r="J177" s="81"/>
      <c r="K177" s="92"/>
      <c r="L177" s="81"/>
      <c r="M177" s="92"/>
      <c r="N177" s="81"/>
      <c r="O177" s="92"/>
      <c r="P177" s="81">
        <v>14</v>
      </c>
      <c r="Q177" s="92"/>
      <c r="R177" s="81">
        <f>ROUND(SUM(J177:P177),5)</f>
        <v>14</v>
      </c>
    </row>
    <row r="178" spans="1:22" x14ac:dyDescent="0.3">
      <c r="A178" s="77"/>
      <c r="B178" s="77"/>
      <c r="C178" s="77"/>
      <c r="D178" s="77"/>
      <c r="E178" s="77"/>
      <c r="F178" s="77" t="s">
        <v>301</v>
      </c>
      <c r="G178" s="77"/>
      <c r="H178" s="77"/>
      <c r="I178" s="77"/>
      <c r="J178" s="81">
        <v>30</v>
      </c>
      <c r="K178" s="92"/>
      <c r="L178" s="81"/>
      <c r="M178" s="92"/>
      <c r="N178" s="81"/>
      <c r="O178" s="92"/>
      <c r="P178" s="81"/>
      <c r="Q178" s="92"/>
      <c r="R178" s="81">
        <f>ROUND(SUM(J178:P178),5)</f>
        <v>30</v>
      </c>
    </row>
    <row r="179" spans="1:22" s="86" customFormat="1" x14ac:dyDescent="0.3">
      <c r="A179" s="77"/>
      <c r="B179" s="77"/>
      <c r="C179" s="77"/>
      <c r="D179" s="77"/>
      <c r="E179" s="77"/>
      <c r="F179" s="77" t="s">
        <v>259</v>
      </c>
      <c r="G179" s="77"/>
      <c r="H179" s="77"/>
      <c r="I179" s="77"/>
      <c r="J179" s="81"/>
      <c r="K179" s="92"/>
      <c r="L179" s="81"/>
      <c r="M179" s="92"/>
      <c r="N179" s="81"/>
      <c r="O179" s="92"/>
      <c r="P179" s="81"/>
      <c r="Q179" s="92"/>
      <c r="R179" s="81"/>
      <c r="S179"/>
      <c r="T179"/>
      <c r="U179"/>
      <c r="V179"/>
    </row>
    <row r="180" spans="1:22" ht="15.05" thickBot="1" x14ac:dyDescent="0.35">
      <c r="A180" s="77"/>
      <c r="B180" s="77"/>
      <c r="C180" s="77"/>
      <c r="D180" s="77"/>
      <c r="E180" s="77"/>
      <c r="F180" s="77" t="s">
        <v>297</v>
      </c>
      <c r="G180" s="77"/>
      <c r="H180" s="77"/>
      <c r="I180" s="77"/>
      <c r="J180" s="83">
        <v>1500</v>
      </c>
      <c r="K180" s="92"/>
      <c r="L180" s="83"/>
      <c r="M180" s="92"/>
      <c r="N180" s="83"/>
      <c r="O180" s="92"/>
      <c r="P180" s="83"/>
      <c r="Q180" s="92"/>
      <c r="R180" s="83">
        <f t="shared" ref="R180:R185" si="5">ROUND(SUM(J180:P180),5)</f>
        <v>1500</v>
      </c>
    </row>
    <row r="181" spans="1:22" x14ac:dyDescent="0.3">
      <c r="A181" s="77"/>
      <c r="B181" s="77"/>
      <c r="C181" s="77"/>
      <c r="D181" s="77"/>
      <c r="E181" s="77" t="s">
        <v>238</v>
      </c>
      <c r="F181" s="77"/>
      <c r="G181" s="77"/>
      <c r="H181" s="77"/>
      <c r="I181" s="77"/>
      <c r="J181" s="81">
        <f>ROUND(SUM(J176:J180),5)</f>
        <v>1530</v>
      </c>
      <c r="K181" s="92"/>
      <c r="L181" s="81"/>
      <c r="M181" s="92"/>
      <c r="N181" s="81"/>
      <c r="O181" s="92"/>
      <c r="P181" s="81">
        <f>ROUND(SUM(P176:P180),5)</f>
        <v>14</v>
      </c>
      <c r="Q181" s="92"/>
      <c r="R181" s="81">
        <f t="shared" si="5"/>
        <v>1544</v>
      </c>
    </row>
    <row r="182" spans="1:22" ht="15.05" thickBot="1" x14ac:dyDescent="0.35">
      <c r="A182" s="77"/>
      <c r="B182" s="77"/>
      <c r="C182" s="77"/>
      <c r="D182" s="77"/>
      <c r="E182" s="77" t="s">
        <v>306</v>
      </c>
      <c r="F182" s="77"/>
      <c r="G182" s="77"/>
      <c r="H182" s="77"/>
      <c r="I182" s="77"/>
      <c r="J182" s="81"/>
      <c r="K182" s="92"/>
      <c r="L182" s="81"/>
      <c r="M182" s="92"/>
      <c r="N182" s="81"/>
      <c r="O182" s="92"/>
      <c r="P182" s="81">
        <v>50</v>
      </c>
      <c r="Q182" s="92"/>
      <c r="R182" s="81">
        <f t="shared" si="5"/>
        <v>50</v>
      </c>
    </row>
    <row r="183" spans="1:22" ht="15.05" thickBot="1" x14ac:dyDescent="0.35">
      <c r="A183" s="77"/>
      <c r="B183" s="77"/>
      <c r="C183" s="77"/>
      <c r="D183" s="77" t="s">
        <v>26</v>
      </c>
      <c r="E183" s="77"/>
      <c r="F183" s="77"/>
      <c r="G183" s="77"/>
      <c r="H183" s="77"/>
      <c r="I183" s="77"/>
      <c r="J183" s="84">
        <f>ROUND(J70+J74+J89+J103+J125+J137+J148+J153+SUM(J166:J167)+J170+J175+SUM(J181:J182),5)</f>
        <v>8875</v>
      </c>
      <c r="K183" s="92"/>
      <c r="L183" s="84">
        <f>ROUND(L70+L74+L89+L103+L125+L137+L148+L153+SUM(L166:L167)+L170+L175+SUM(L181:L182),5)</f>
        <v>11835</v>
      </c>
      <c r="M183" s="92"/>
      <c r="N183" s="84">
        <f>ROUND(N70+N74+N89+N103+N125+N137+N148+N153+SUM(N166:N167)+N170+N175+SUM(N181:N182),5)</f>
        <v>31183</v>
      </c>
      <c r="O183" s="92"/>
      <c r="P183" s="84">
        <f>ROUND(P70+P74+P89+P103+P125+P137+P148+P153+SUM(P166:P167)+P170+P175+SUM(P181:P182),5)</f>
        <v>128743</v>
      </c>
      <c r="Q183" s="92"/>
      <c r="R183" s="84">
        <f t="shared" si="5"/>
        <v>180636</v>
      </c>
    </row>
    <row r="184" spans="1:22" ht="15.05" thickBot="1" x14ac:dyDescent="0.35">
      <c r="A184" s="77"/>
      <c r="B184" s="77" t="s">
        <v>27</v>
      </c>
      <c r="C184" s="77"/>
      <c r="D184" s="77"/>
      <c r="E184" s="77"/>
      <c r="F184" s="77"/>
      <c r="G184" s="77"/>
      <c r="H184" s="77"/>
      <c r="I184" s="77"/>
      <c r="J184" s="84">
        <f>ROUND(J5+J69-J183,5)</f>
        <v>31697</v>
      </c>
      <c r="K184" s="92"/>
      <c r="L184" s="84">
        <f>ROUND(L5+L69-L183,5)</f>
        <v>-343</v>
      </c>
      <c r="M184" s="92"/>
      <c r="N184" s="84">
        <f>ROUND(N5+N69-N183,5)</f>
        <v>78776</v>
      </c>
      <c r="O184" s="92"/>
      <c r="P184" s="84">
        <f>ROUND(P5+P69-P183,5)</f>
        <v>-122063</v>
      </c>
      <c r="Q184" s="92"/>
      <c r="R184" s="84">
        <f t="shared" si="5"/>
        <v>-11933</v>
      </c>
    </row>
    <row r="185" spans="1:22" s="86" customFormat="1" ht="11.3" thickBot="1" x14ac:dyDescent="0.3">
      <c r="A185" s="77" t="s">
        <v>28</v>
      </c>
      <c r="B185" s="77"/>
      <c r="C185" s="77"/>
      <c r="D185" s="77"/>
      <c r="E185" s="77"/>
      <c r="F185" s="77"/>
      <c r="G185" s="77"/>
      <c r="H185" s="77"/>
      <c r="I185" s="77"/>
      <c r="J185" s="85">
        <f>J184</f>
        <v>31697</v>
      </c>
      <c r="K185" s="77"/>
      <c r="L185" s="85">
        <f>L184</f>
        <v>-343</v>
      </c>
      <c r="M185" s="77"/>
      <c r="N185" s="85">
        <f>N184</f>
        <v>78776</v>
      </c>
      <c r="O185" s="77"/>
      <c r="P185" s="85">
        <f>P184</f>
        <v>-122063</v>
      </c>
      <c r="Q185" s="77"/>
      <c r="R185" s="85">
        <f t="shared" si="5"/>
        <v>-11933</v>
      </c>
    </row>
    <row r="186" spans="1:22" ht="15.05" thickTop="1" x14ac:dyDescent="0.3">
      <c r="G186" s="86"/>
      <c r="H186" s="86"/>
      <c r="I186" s="86"/>
      <c r="J186"/>
      <c r="K186"/>
      <c r="L186"/>
      <c r="M186"/>
      <c r="N186"/>
    </row>
    <row r="187" spans="1:22" x14ac:dyDescent="0.3">
      <c r="G187" s="86"/>
      <c r="H187" s="86"/>
      <c r="I187" s="86"/>
      <c r="J187"/>
      <c r="K187"/>
      <c r="L187"/>
      <c r="M187"/>
      <c r="N187"/>
    </row>
    <row r="188" spans="1:22" x14ac:dyDescent="0.3">
      <c r="G188" s="86"/>
      <c r="H188" s="86"/>
      <c r="I188" s="86"/>
      <c r="J188"/>
      <c r="K188"/>
      <c r="L188"/>
      <c r="M188"/>
      <c r="N188"/>
    </row>
  </sheetData>
  <pageMargins left="0.4" right="0.4" top="0.5" bottom="0.7" header="0.1" footer="0.2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663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61415</xdr:colOff>
                <xdr:row>0</xdr:row>
                <xdr:rowOff>232012</xdr:rowOff>
              </to>
            </anchor>
          </controlPr>
        </control>
      </mc:Choice>
      <mc:Fallback>
        <control shapeId="26630" r:id="rId4" name="HEADER"/>
      </mc:Fallback>
    </mc:AlternateContent>
    <mc:AlternateContent xmlns:mc="http://schemas.openxmlformats.org/markup-compatibility/2006">
      <mc:Choice Requires="x14">
        <control shapeId="2662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61415</xdr:colOff>
                <xdr:row>0</xdr:row>
                <xdr:rowOff>232012</xdr:rowOff>
              </to>
            </anchor>
          </controlPr>
        </control>
      </mc:Choice>
      <mc:Fallback>
        <control shapeId="26629" r:id="rId6" name="FILTER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105A-EB16-4EBF-98D8-42CC50D8620E}">
  <sheetPr codeName="Sheet10"/>
  <dimension ref="A1:R197"/>
  <sheetViews>
    <sheetView showGridLines="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A4" sqref="A4"/>
    </sheetView>
  </sheetViews>
  <sheetFormatPr defaultRowHeight="14.55" x14ac:dyDescent="0.3"/>
  <cols>
    <col min="1" max="5" width="1.07421875" style="86" customWidth="1"/>
    <col min="6" max="8" width="2.921875" style="86" customWidth="1"/>
    <col min="9" max="9" width="17.53515625" style="86" customWidth="1"/>
    <col min="10" max="10" width="6.84375" bestFit="1" customWidth="1"/>
    <col min="11" max="11" width="2.23046875" customWidth="1"/>
    <col min="12" max="12" width="6.84375" bestFit="1" customWidth="1"/>
  </cols>
  <sheetData>
    <row r="1" spans="1:18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9"/>
    </row>
    <row r="2" spans="1:18" ht="17.75" x14ac:dyDescent="0.35">
      <c r="A2" s="79" t="s">
        <v>336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87">
        <v>46158</v>
      </c>
    </row>
    <row r="3" spans="1:18" x14ac:dyDescent="0.3">
      <c r="A3" s="80" t="s">
        <v>338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88" t="s">
        <v>3</v>
      </c>
    </row>
    <row r="4" spans="1:18" s="1" customFormat="1" ht="15.05" thickBot="1" x14ac:dyDescent="0.35">
      <c r="A4" s="77"/>
      <c r="B4" s="77"/>
      <c r="C4" s="77"/>
      <c r="D4" s="77"/>
      <c r="E4" s="77"/>
      <c r="F4" s="77"/>
      <c r="G4" s="77"/>
      <c r="H4" s="77"/>
      <c r="I4" s="77"/>
      <c r="J4" s="73"/>
      <c r="K4" s="74"/>
      <c r="L4" s="73"/>
      <c r="M4"/>
      <c r="N4"/>
      <c r="O4"/>
      <c r="P4"/>
      <c r="Q4"/>
      <c r="R4"/>
    </row>
    <row r="5" spans="1:18" s="1" customFormat="1" ht="15.6" thickTop="1" thickBot="1" x14ac:dyDescent="0.35">
      <c r="A5" s="89"/>
      <c r="B5" s="89"/>
      <c r="C5" s="89"/>
      <c r="D5" s="89"/>
      <c r="E5" s="89"/>
      <c r="F5" s="89"/>
      <c r="G5" s="89"/>
      <c r="H5" s="89"/>
      <c r="I5" s="89"/>
      <c r="J5" s="126" t="s">
        <v>339</v>
      </c>
      <c r="K5" s="18"/>
      <c r="L5" s="126" t="s">
        <v>340</v>
      </c>
    </row>
    <row r="6" spans="1:18" ht="15.05" thickTop="1" x14ac:dyDescent="0.3">
      <c r="A6" s="77"/>
      <c r="B6" s="77" t="s">
        <v>9</v>
      </c>
      <c r="C6" s="77"/>
      <c r="D6" s="77"/>
      <c r="E6" s="77"/>
      <c r="F6" s="77"/>
      <c r="G6" s="77"/>
      <c r="H6" s="77"/>
      <c r="I6" s="77"/>
      <c r="J6" s="81"/>
      <c r="K6" s="92"/>
      <c r="L6" s="81"/>
    </row>
    <row r="7" spans="1:18" x14ac:dyDescent="0.3">
      <c r="A7" s="77"/>
      <c r="B7" s="77"/>
      <c r="C7" s="77"/>
      <c r="D7" s="77" t="s">
        <v>10</v>
      </c>
      <c r="E7" s="77"/>
      <c r="F7" s="77"/>
      <c r="G7" s="77"/>
      <c r="H7" s="77"/>
      <c r="I7" s="77"/>
      <c r="J7" s="81"/>
      <c r="K7" s="92"/>
      <c r="L7" s="81"/>
    </row>
    <row r="8" spans="1:18" x14ac:dyDescent="0.3">
      <c r="A8" s="77"/>
      <c r="B8" s="77"/>
      <c r="C8" s="77"/>
      <c r="D8" s="77"/>
      <c r="E8" s="77" t="s">
        <v>134</v>
      </c>
      <c r="F8" s="77"/>
      <c r="G8" s="77"/>
      <c r="H8" s="77"/>
      <c r="I8" s="77"/>
      <c r="J8" s="81"/>
      <c r="K8" s="92"/>
      <c r="L8" s="81"/>
    </row>
    <row r="9" spans="1:18" x14ac:dyDescent="0.3">
      <c r="A9" s="77"/>
      <c r="B9" s="77"/>
      <c r="C9" s="77"/>
      <c r="D9" s="77"/>
      <c r="E9" s="77"/>
      <c r="F9" s="77" t="s">
        <v>148</v>
      </c>
      <c r="G9" s="77"/>
      <c r="H9" s="77"/>
      <c r="I9" s="77"/>
      <c r="J9" s="81"/>
      <c r="K9" s="92"/>
      <c r="L9" s="81"/>
    </row>
    <row r="10" spans="1:18" x14ac:dyDescent="0.3">
      <c r="A10" s="77"/>
      <c r="B10" s="77"/>
      <c r="C10" s="77"/>
      <c r="D10" s="77"/>
      <c r="E10" s="77"/>
      <c r="F10" s="77"/>
      <c r="G10" s="77" t="s">
        <v>149</v>
      </c>
      <c r="H10" s="77"/>
      <c r="I10" s="77"/>
      <c r="J10" s="81">
        <v>984</v>
      </c>
      <c r="K10" s="92"/>
      <c r="L10" s="81">
        <v>627</v>
      </c>
    </row>
    <row r="11" spans="1:18" ht="15.05" thickBot="1" x14ac:dyDescent="0.35">
      <c r="A11" s="77"/>
      <c r="B11" s="77"/>
      <c r="C11" s="77"/>
      <c r="D11" s="77"/>
      <c r="E11" s="77"/>
      <c r="F11" s="77"/>
      <c r="G11" s="77" t="s">
        <v>150</v>
      </c>
      <c r="H11" s="77"/>
      <c r="I11" s="77"/>
      <c r="J11" s="81">
        <v>778</v>
      </c>
      <c r="K11" s="92"/>
      <c r="L11" s="81">
        <v>870</v>
      </c>
    </row>
    <row r="12" spans="1:18" ht="15.05" thickBot="1" x14ac:dyDescent="0.35">
      <c r="A12" s="77"/>
      <c r="B12" s="77"/>
      <c r="C12" s="77"/>
      <c r="D12" s="77"/>
      <c r="E12" s="77"/>
      <c r="F12" s="77" t="s">
        <v>151</v>
      </c>
      <c r="G12" s="77"/>
      <c r="H12" s="77"/>
      <c r="I12" s="77"/>
      <c r="J12" s="82">
        <f>ROUND(SUM(J9:J11),5)</f>
        <v>1762</v>
      </c>
      <c r="K12" s="92"/>
      <c r="L12" s="82">
        <f>ROUND(SUM(L9:L11),5)</f>
        <v>1497</v>
      </c>
    </row>
    <row r="13" spans="1:18" x14ac:dyDescent="0.3">
      <c r="A13" s="77"/>
      <c r="B13" s="77"/>
      <c r="C13" s="77"/>
      <c r="D13" s="77"/>
      <c r="E13" s="77" t="s">
        <v>152</v>
      </c>
      <c r="F13" s="77"/>
      <c r="G13" s="77"/>
      <c r="H13" s="77"/>
      <c r="I13" s="77"/>
      <c r="J13" s="81">
        <f>ROUND(J8+J12,5)</f>
        <v>1762</v>
      </c>
      <c r="K13" s="92"/>
      <c r="L13" s="81">
        <f>ROUND(L8+L12,5)</f>
        <v>1497</v>
      </c>
    </row>
    <row r="14" spans="1:18" x14ac:dyDescent="0.3">
      <c r="A14" s="77"/>
      <c r="B14" s="77"/>
      <c r="C14" s="77"/>
      <c r="D14" s="77"/>
      <c r="E14" s="77" t="s">
        <v>135</v>
      </c>
      <c r="F14" s="77"/>
      <c r="G14" s="77"/>
      <c r="H14" s="77"/>
      <c r="I14" s="77"/>
      <c r="J14" s="81"/>
      <c r="K14" s="92"/>
      <c r="L14" s="81"/>
    </row>
    <row r="15" spans="1:18" x14ac:dyDescent="0.3">
      <c r="A15" s="77"/>
      <c r="B15" s="77"/>
      <c r="C15" s="77"/>
      <c r="D15" s="77"/>
      <c r="E15" s="77"/>
      <c r="F15" s="77" t="s">
        <v>153</v>
      </c>
      <c r="G15" s="77"/>
      <c r="H15" s="77"/>
      <c r="I15" s="77"/>
      <c r="J15" s="81"/>
      <c r="K15" s="92"/>
      <c r="L15" s="81"/>
    </row>
    <row r="16" spans="1:18" x14ac:dyDescent="0.3">
      <c r="A16" s="77"/>
      <c r="B16" s="77"/>
      <c r="C16" s="77"/>
      <c r="D16" s="77"/>
      <c r="E16" s="77"/>
      <c r="F16" s="77"/>
      <c r="G16" s="77" t="s">
        <v>0</v>
      </c>
      <c r="H16" s="77"/>
      <c r="I16" s="77"/>
      <c r="J16" s="81"/>
      <c r="K16" s="92"/>
      <c r="L16" s="81"/>
    </row>
    <row r="17" spans="1:12" x14ac:dyDescent="0.3">
      <c r="A17" s="77"/>
      <c r="B17" s="77"/>
      <c r="C17" s="77"/>
      <c r="D17" s="77"/>
      <c r="E17" s="77"/>
      <c r="F17" s="77"/>
      <c r="G17" s="77"/>
      <c r="H17" s="77" t="s">
        <v>154</v>
      </c>
      <c r="I17" s="77"/>
      <c r="J17" s="81"/>
      <c r="K17" s="92"/>
      <c r="L17" s="81"/>
    </row>
    <row r="18" spans="1:12" x14ac:dyDescent="0.3">
      <c r="A18" s="77"/>
      <c r="B18" s="77"/>
      <c r="C18" s="77"/>
      <c r="D18" s="77"/>
      <c r="E18" s="77"/>
      <c r="F18" s="77"/>
      <c r="G18" s="77"/>
      <c r="H18" s="77"/>
      <c r="I18" s="77" t="s">
        <v>155</v>
      </c>
      <c r="J18" s="81">
        <v>26212</v>
      </c>
      <c r="K18" s="92"/>
      <c r="L18" s="81">
        <v>16991</v>
      </c>
    </row>
    <row r="19" spans="1:12" x14ac:dyDescent="0.3">
      <c r="A19" s="77"/>
      <c r="B19" s="77"/>
      <c r="C19" s="77"/>
      <c r="D19" s="77"/>
      <c r="E19" s="77"/>
      <c r="F19" s="77"/>
      <c r="G19" s="77"/>
      <c r="H19" s="77"/>
      <c r="I19" s="77" t="s">
        <v>156</v>
      </c>
      <c r="J19" s="81">
        <v>-35</v>
      </c>
      <c r="K19" s="92"/>
      <c r="L19" s="81">
        <v>-56</v>
      </c>
    </row>
    <row r="20" spans="1:12" ht="15.05" thickBot="1" x14ac:dyDescent="0.35">
      <c r="A20" s="77"/>
      <c r="B20" s="77"/>
      <c r="C20" s="77"/>
      <c r="D20" s="77"/>
      <c r="E20" s="77"/>
      <c r="F20" s="77"/>
      <c r="G20" s="77"/>
      <c r="H20" s="77"/>
      <c r="I20" s="77" t="s">
        <v>157</v>
      </c>
      <c r="J20" s="83">
        <v>3891</v>
      </c>
      <c r="K20" s="92"/>
      <c r="L20" s="83">
        <v>2891</v>
      </c>
    </row>
    <row r="21" spans="1:12" x14ac:dyDescent="0.3">
      <c r="A21" s="77"/>
      <c r="B21" s="77"/>
      <c r="C21" s="77"/>
      <c r="D21" s="77"/>
      <c r="E21" s="77"/>
      <c r="F21" s="77"/>
      <c r="G21" s="77"/>
      <c r="H21" s="77" t="s">
        <v>158</v>
      </c>
      <c r="I21" s="77"/>
      <c r="J21" s="81">
        <f>ROUND(SUM(J17:J20),5)</f>
        <v>30068</v>
      </c>
      <c r="K21" s="92"/>
      <c r="L21" s="81">
        <f>ROUND(SUM(L17:L20),5)</f>
        <v>19826</v>
      </c>
    </row>
    <row r="22" spans="1:12" x14ac:dyDescent="0.3">
      <c r="A22" s="77"/>
      <c r="B22" s="77"/>
      <c r="C22" s="77"/>
      <c r="D22" s="77"/>
      <c r="E22" s="77"/>
      <c r="F22" s="77"/>
      <c r="G22" s="77"/>
      <c r="H22" s="77" t="s">
        <v>159</v>
      </c>
      <c r="I22" s="77"/>
      <c r="J22" s="81">
        <v>450</v>
      </c>
      <c r="K22" s="92"/>
      <c r="L22" s="81">
        <v>300</v>
      </c>
    </row>
    <row r="23" spans="1:12" x14ac:dyDescent="0.3">
      <c r="A23" s="77"/>
      <c r="B23" s="77"/>
      <c r="C23" s="77"/>
      <c r="D23" s="77"/>
      <c r="E23" s="77"/>
      <c r="F23" s="77"/>
      <c r="G23" s="77"/>
      <c r="H23" s="77" t="s">
        <v>163</v>
      </c>
      <c r="I23" s="77"/>
      <c r="J23" s="81">
        <v>40</v>
      </c>
      <c r="K23" s="92"/>
      <c r="L23" s="81"/>
    </row>
    <row r="24" spans="1:12" ht="15.05" thickBot="1" x14ac:dyDescent="0.35">
      <c r="A24" s="77"/>
      <c r="B24" s="77"/>
      <c r="C24" s="77"/>
      <c r="D24" s="77"/>
      <c r="E24" s="77"/>
      <c r="F24" s="77"/>
      <c r="G24" s="77"/>
      <c r="H24" s="77" t="s">
        <v>160</v>
      </c>
      <c r="I24" s="77"/>
      <c r="J24" s="83">
        <v>2081</v>
      </c>
      <c r="K24" s="92"/>
      <c r="L24" s="83">
        <v>859</v>
      </c>
    </row>
    <row r="25" spans="1:12" x14ac:dyDescent="0.3">
      <c r="A25" s="77"/>
      <c r="B25" s="77"/>
      <c r="C25" s="77"/>
      <c r="D25" s="77"/>
      <c r="E25" s="77"/>
      <c r="F25" s="77"/>
      <c r="G25" s="77" t="s">
        <v>161</v>
      </c>
      <c r="H25" s="77"/>
      <c r="I25" s="77"/>
      <c r="J25" s="81">
        <f>ROUND(J16+SUM(J21:J24),5)</f>
        <v>32639</v>
      </c>
      <c r="K25" s="92"/>
      <c r="L25" s="81">
        <f>ROUND(L16+SUM(L21:L24),5)</f>
        <v>20985</v>
      </c>
    </row>
    <row r="26" spans="1:12" x14ac:dyDescent="0.3">
      <c r="A26" s="77"/>
      <c r="B26" s="77"/>
      <c r="C26" s="77"/>
      <c r="D26" s="77"/>
      <c r="E26" s="77"/>
      <c r="F26" s="77"/>
      <c r="G26" s="77" t="s">
        <v>6</v>
      </c>
      <c r="H26" s="77"/>
      <c r="I26" s="77"/>
      <c r="J26" s="81"/>
      <c r="K26" s="92"/>
      <c r="L26" s="81"/>
    </row>
    <row r="27" spans="1:12" x14ac:dyDescent="0.3">
      <c r="A27" s="77"/>
      <c r="B27" s="77"/>
      <c r="C27" s="77"/>
      <c r="D27" s="77"/>
      <c r="E27" s="77"/>
      <c r="F27" s="77"/>
      <c r="G27" s="77"/>
      <c r="H27" s="77" t="s">
        <v>154</v>
      </c>
      <c r="I27" s="77"/>
      <c r="J27" s="81">
        <v>25504</v>
      </c>
      <c r="K27" s="92"/>
      <c r="L27" s="81">
        <v>29181</v>
      </c>
    </row>
    <row r="28" spans="1:12" x14ac:dyDescent="0.3">
      <c r="A28" s="77"/>
      <c r="B28" s="77"/>
      <c r="C28" s="77"/>
      <c r="D28" s="77"/>
      <c r="E28" s="77"/>
      <c r="F28" s="77"/>
      <c r="G28" s="77"/>
      <c r="H28" s="77" t="s">
        <v>162</v>
      </c>
      <c r="I28" s="77"/>
      <c r="J28" s="81">
        <v>120</v>
      </c>
      <c r="K28" s="92"/>
      <c r="L28" s="81">
        <v>149</v>
      </c>
    </row>
    <row r="29" spans="1:12" x14ac:dyDescent="0.3">
      <c r="A29" s="77"/>
      <c r="B29" s="77"/>
      <c r="C29" s="77"/>
      <c r="D29" s="77"/>
      <c r="E29" s="77"/>
      <c r="F29" s="77"/>
      <c r="G29" s="77"/>
      <c r="H29" s="77" t="s">
        <v>159</v>
      </c>
      <c r="I29" s="77"/>
      <c r="J29" s="81"/>
      <c r="K29" s="92"/>
      <c r="L29" s="81"/>
    </row>
    <row r="30" spans="1:12" x14ac:dyDescent="0.3">
      <c r="A30" s="77"/>
      <c r="B30" s="77"/>
      <c r="C30" s="77"/>
      <c r="D30" s="77"/>
      <c r="E30" s="77"/>
      <c r="F30" s="77"/>
      <c r="G30" s="77"/>
      <c r="H30" s="77"/>
      <c r="I30" s="77" t="s">
        <v>260</v>
      </c>
      <c r="J30" s="81">
        <v>500</v>
      </c>
      <c r="K30" s="92"/>
      <c r="L30" s="81">
        <v>1000</v>
      </c>
    </row>
    <row r="31" spans="1:12" ht="15.05" thickBot="1" x14ac:dyDescent="0.35">
      <c r="A31" s="77"/>
      <c r="B31" s="77"/>
      <c r="C31" s="77"/>
      <c r="D31" s="77"/>
      <c r="E31" s="77"/>
      <c r="F31" s="77"/>
      <c r="G31" s="77"/>
      <c r="H31" s="77"/>
      <c r="I31" s="77" t="s">
        <v>261</v>
      </c>
      <c r="J31" s="83">
        <v>740</v>
      </c>
      <c r="K31" s="92"/>
      <c r="L31" s="83">
        <v>750</v>
      </c>
    </row>
    <row r="32" spans="1:12" x14ac:dyDescent="0.3">
      <c r="A32" s="77"/>
      <c r="B32" s="77"/>
      <c r="C32" s="77"/>
      <c r="D32" s="77"/>
      <c r="E32" s="77"/>
      <c r="F32" s="77"/>
      <c r="G32" s="77"/>
      <c r="H32" s="77" t="s">
        <v>262</v>
      </c>
      <c r="I32" s="77"/>
      <c r="J32" s="81">
        <f>ROUND(SUM(J29:J31),5)</f>
        <v>1240</v>
      </c>
      <c r="K32" s="92"/>
      <c r="L32" s="81">
        <f>ROUND(SUM(L29:L31),5)</f>
        <v>1750</v>
      </c>
    </row>
    <row r="33" spans="1:12" x14ac:dyDescent="0.3">
      <c r="A33" s="77"/>
      <c r="B33" s="77"/>
      <c r="C33" s="77"/>
      <c r="D33" s="77"/>
      <c r="E33" s="77"/>
      <c r="F33" s="77"/>
      <c r="G33" s="77"/>
      <c r="H33" s="77" t="s">
        <v>163</v>
      </c>
      <c r="I33" s="77"/>
      <c r="J33" s="81">
        <v>60</v>
      </c>
      <c r="K33" s="92"/>
      <c r="L33" s="81">
        <v>20</v>
      </c>
    </row>
    <row r="34" spans="1:12" x14ac:dyDescent="0.3">
      <c r="A34" s="77"/>
      <c r="B34" s="77"/>
      <c r="C34" s="77"/>
      <c r="D34" s="77"/>
      <c r="E34" s="77"/>
      <c r="F34" s="77"/>
      <c r="G34" s="77"/>
      <c r="H34" s="77" t="s">
        <v>160</v>
      </c>
      <c r="I34" s="77"/>
      <c r="J34" s="81"/>
      <c r="K34" s="92"/>
      <c r="L34" s="81">
        <v>99</v>
      </c>
    </row>
    <row r="35" spans="1:12" ht="15.05" thickBot="1" x14ac:dyDescent="0.35">
      <c r="A35" s="77"/>
      <c r="B35" s="77"/>
      <c r="C35" s="77"/>
      <c r="D35" s="77"/>
      <c r="E35" s="77"/>
      <c r="F35" s="77"/>
      <c r="G35" s="77"/>
      <c r="H35" s="77" t="s">
        <v>243</v>
      </c>
      <c r="I35" s="77"/>
      <c r="J35" s="81">
        <v>1005</v>
      </c>
      <c r="K35" s="92"/>
      <c r="L35" s="81">
        <v>1925</v>
      </c>
    </row>
    <row r="36" spans="1:12" ht="15.05" thickBot="1" x14ac:dyDescent="0.35">
      <c r="A36" s="77"/>
      <c r="B36" s="77"/>
      <c r="C36" s="77"/>
      <c r="D36" s="77"/>
      <c r="E36" s="77"/>
      <c r="F36" s="77"/>
      <c r="G36" s="77" t="s">
        <v>164</v>
      </c>
      <c r="H36" s="77"/>
      <c r="I36" s="77"/>
      <c r="J36" s="82">
        <f>ROUND(SUM(J26:J28)+SUM(J32:J35),5)</f>
        <v>27929</v>
      </c>
      <c r="K36" s="92"/>
      <c r="L36" s="82">
        <f>ROUND(SUM(L26:L28)+SUM(L32:L35),5)</f>
        <v>33124</v>
      </c>
    </row>
    <row r="37" spans="1:12" x14ac:dyDescent="0.3">
      <c r="A37" s="77"/>
      <c r="B37" s="77"/>
      <c r="C37" s="77"/>
      <c r="D37" s="77"/>
      <c r="E37" s="77"/>
      <c r="F37" s="77" t="s">
        <v>165</v>
      </c>
      <c r="G37" s="77"/>
      <c r="H37" s="77"/>
      <c r="I37" s="77"/>
      <c r="J37" s="81">
        <f>ROUND(J15+J25+J36,5)</f>
        <v>60568</v>
      </c>
      <c r="K37" s="92"/>
      <c r="L37" s="81">
        <f>ROUND(L15+L25+L36,5)</f>
        <v>54109</v>
      </c>
    </row>
    <row r="38" spans="1:12" x14ac:dyDescent="0.3">
      <c r="A38" s="77"/>
      <c r="B38" s="77"/>
      <c r="C38" s="77"/>
      <c r="D38" s="77"/>
      <c r="E38" s="77"/>
      <c r="F38" s="77" t="s">
        <v>166</v>
      </c>
      <c r="G38" s="77"/>
      <c r="H38" s="77"/>
      <c r="I38" s="77"/>
      <c r="J38" s="81"/>
      <c r="K38" s="92"/>
      <c r="L38" s="81"/>
    </row>
    <row r="39" spans="1:12" x14ac:dyDescent="0.3">
      <c r="A39" s="77"/>
      <c r="B39" s="77"/>
      <c r="C39" s="77"/>
      <c r="D39" s="77"/>
      <c r="E39" s="77"/>
      <c r="F39" s="77"/>
      <c r="G39" s="77" t="s">
        <v>167</v>
      </c>
      <c r="H39" s="77"/>
      <c r="I39" s="77"/>
      <c r="J39" s="81"/>
      <c r="K39" s="92"/>
      <c r="L39" s="81"/>
    </row>
    <row r="40" spans="1:12" x14ac:dyDescent="0.3">
      <c r="A40" s="77"/>
      <c r="B40" s="77"/>
      <c r="C40" s="77"/>
      <c r="D40" s="77"/>
      <c r="E40" s="77"/>
      <c r="F40" s="77"/>
      <c r="G40" s="77"/>
      <c r="H40" s="77" t="s">
        <v>168</v>
      </c>
      <c r="I40" s="77"/>
      <c r="J40" s="81">
        <v>2453</v>
      </c>
      <c r="K40" s="92"/>
      <c r="L40" s="81">
        <v>3596</v>
      </c>
    </row>
    <row r="41" spans="1:12" ht="15.05" thickBot="1" x14ac:dyDescent="0.35">
      <c r="A41" s="77"/>
      <c r="B41" s="77"/>
      <c r="C41" s="77"/>
      <c r="D41" s="77"/>
      <c r="E41" s="77"/>
      <c r="F41" s="77"/>
      <c r="G41" s="77"/>
      <c r="H41" s="77" t="s">
        <v>169</v>
      </c>
      <c r="I41" s="77"/>
      <c r="J41" s="81">
        <v>-773</v>
      </c>
      <c r="K41" s="92"/>
      <c r="L41" s="81">
        <v>-870</v>
      </c>
    </row>
    <row r="42" spans="1:12" ht="15.05" thickBot="1" x14ac:dyDescent="0.35">
      <c r="A42" s="77"/>
      <c r="B42" s="77"/>
      <c r="C42" s="77"/>
      <c r="D42" s="77"/>
      <c r="E42" s="77"/>
      <c r="F42" s="77"/>
      <c r="G42" s="77" t="s">
        <v>170</v>
      </c>
      <c r="H42" s="77"/>
      <c r="I42" s="77"/>
      <c r="J42" s="84">
        <f>ROUND(SUM(J39:J41),5)</f>
        <v>1680</v>
      </c>
      <c r="K42" s="92"/>
      <c r="L42" s="84">
        <f>ROUND(SUM(L39:L41),5)</f>
        <v>2726</v>
      </c>
    </row>
    <row r="43" spans="1:12" ht="15.05" thickBot="1" x14ac:dyDescent="0.35">
      <c r="A43" s="77"/>
      <c r="B43" s="77"/>
      <c r="C43" s="77"/>
      <c r="D43" s="77"/>
      <c r="E43" s="77"/>
      <c r="F43" s="77" t="s">
        <v>171</v>
      </c>
      <c r="G43" s="77"/>
      <c r="H43" s="77"/>
      <c r="I43" s="77"/>
      <c r="J43" s="82">
        <f>ROUND(J38+J42,5)</f>
        <v>1680</v>
      </c>
      <c r="K43" s="92"/>
      <c r="L43" s="82">
        <f>ROUND(L38+L42,5)</f>
        <v>2726</v>
      </c>
    </row>
    <row r="44" spans="1:12" x14ac:dyDescent="0.3">
      <c r="A44" s="77"/>
      <c r="B44" s="77"/>
      <c r="C44" s="77"/>
      <c r="D44" s="77"/>
      <c r="E44" s="77" t="s">
        <v>172</v>
      </c>
      <c r="F44" s="77"/>
      <c r="G44" s="77"/>
      <c r="H44" s="77"/>
      <c r="I44" s="77"/>
      <c r="J44" s="81">
        <f>ROUND(J14+J37+J43,5)</f>
        <v>62248</v>
      </c>
      <c r="K44" s="92"/>
      <c r="L44" s="81">
        <f>ROUND(L14+L37+L43,5)</f>
        <v>56835</v>
      </c>
    </row>
    <row r="45" spans="1:12" x14ac:dyDescent="0.3">
      <c r="A45" s="77"/>
      <c r="B45" s="77"/>
      <c r="C45" s="77"/>
      <c r="D45" s="77"/>
      <c r="E45" s="77" t="s">
        <v>13</v>
      </c>
      <c r="F45" s="77"/>
      <c r="G45" s="77"/>
      <c r="H45" s="77"/>
      <c r="I45" s="77"/>
      <c r="J45" s="81"/>
      <c r="K45" s="92"/>
      <c r="L45" s="81"/>
    </row>
    <row r="46" spans="1:12" ht="15.05" thickBot="1" x14ac:dyDescent="0.35">
      <c r="A46" s="77"/>
      <c r="B46" s="77"/>
      <c r="C46" s="77"/>
      <c r="D46" s="77"/>
      <c r="E46" s="77"/>
      <c r="F46" s="77" t="s">
        <v>173</v>
      </c>
      <c r="G46" s="77"/>
      <c r="H46" s="77"/>
      <c r="I46" s="77"/>
      <c r="J46" s="83">
        <v>2439</v>
      </c>
      <c r="K46" s="92"/>
      <c r="L46" s="83">
        <v>1874</v>
      </c>
    </row>
    <row r="47" spans="1:12" x14ac:dyDescent="0.3">
      <c r="A47" s="77"/>
      <c r="B47" s="77"/>
      <c r="C47" s="77"/>
      <c r="D47" s="77"/>
      <c r="E47" s="77" t="s">
        <v>174</v>
      </c>
      <c r="F47" s="77"/>
      <c r="G47" s="77"/>
      <c r="H47" s="77"/>
      <c r="I47" s="77"/>
      <c r="J47" s="81">
        <f>ROUND(SUM(J45:J46),5)</f>
        <v>2439</v>
      </c>
      <c r="K47" s="92"/>
      <c r="L47" s="81">
        <f>ROUND(SUM(L45:L46),5)</f>
        <v>1874</v>
      </c>
    </row>
    <row r="48" spans="1:12" x14ac:dyDescent="0.3">
      <c r="A48" s="77"/>
      <c r="B48" s="77"/>
      <c r="C48" s="77"/>
      <c r="D48" s="77"/>
      <c r="E48" s="77" t="s">
        <v>136</v>
      </c>
      <c r="F48" s="77"/>
      <c r="G48" s="77"/>
      <c r="H48" s="77"/>
      <c r="I48" s="77"/>
      <c r="J48" s="81"/>
      <c r="K48" s="92"/>
      <c r="L48" s="81"/>
    </row>
    <row r="49" spans="1:12" x14ac:dyDescent="0.3">
      <c r="A49" s="77"/>
      <c r="B49" s="77"/>
      <c r="C49" s="77"/>
      <c r="D49" s="77"/>
      <c r="E49" s="77"/>
      <c r="F49" s="77" t="s">
        <v>307</v>
      </c>
      <c r="G49" s="77"/>
      <c r="H49" s="77"/>
      <c r="I49" s="77"/>
      <c r="J49" s="81">
        <v>778</v>
      </c>
      <c r="K49" s="92"/>
      <c r="L49" s="81">
        <v>870</v>
      </c>
    </row>
    <row r="50" spans="1:12" ht="15.05" thickBot="1" x14ac:dyDescent="0.35">
      <c r="A50" s="77"/>
      <c r="B50" s="77"/>
      <c r="C50" s="77"/>
      <c r="D50" s="77"/>
      <c r="E50" s="77"/>
      <c r="F50" s="77" t="s">
        <v>308</v>
      </c>
      <c r="G50" s="77"/>
      <c r="H50" s="77"/>
      <c r="I50" s="77"/>
      <c r="J50" s="83">
        <v>-778</v>
      </c>
      <c r="K50" s="92"/>
      <c r="L50" s="83">
        <v>-870</v>
      </c>
    </row>
    <row r="51" spans="1:12" x14ac:dyDescent="0.3">
      <c r="A51" s="77"/>
      <c r="B51" s="77"/>
      <c r="C51" s="77"/>
      <c r="D51" s="77"/>
      <c r="E51" s="77" t="s">
        <v>175</v>
      </c>
      <c r="F51" s="77"/>
      <c r="G51" s="77"/>
      <c r="H51" s="77"/>
      <c r="I51" s="77"/>
      <c r="J51" s="81"/>
      <c r="K51" s="92"/>
      <c r="L51" s="81"/>
    </row>
    <row r="52" spans="1:12" x14ac:dyDescent="0.3">
      <c r="A52" s="77"/>
      <c r="B52" s="77"/>
      <c r="C52" s="77"/>
      <c r="D52" s="77"/>
      <c r="E52" s="77" t="s">
        <v>15</v>
      </c>
      <c r="F52" s="77"/>
      <c r="G52" s="77"/>
      <c r="H52" s="77"/>
      <c r="I52" s="77"/>
      <c r="J52" s="81"/>
      <c r="K52" s="92"/>
      <c r="L52" s="81"/>
    </row>
    <row r="53" spans="1:12" ht="15.05" thickBot="1" x14ac:dyDescent="0.35">
      <c r="A53" s="77"/>
      <c r="B53" s="77"/>
      <c r="C53" s="77"/>
      <c r="D53" s="77"/>
      <c r="E53" s="77"/>
      <c r="F53" s="77" t="s">
        <v>239</v>
      </c>
      <c r="G53" s="77"/>
      <c r="H53" s="77"/>
      <c r="I53" s="77"/>
      <c r="J53" s="81">
        <v>63</v>
      </c>
      <c r="K53" s="92"/>
      <c r="L53" s="81">
        <v>75</v>
      </c>
    </row>
    <row r="54" spans="1:12" ht="15.05" thickBot="1" x14ac:dyDescent="0.35">
      <c r="A54" s="77"/>
      <c r="B54" s="77"/>
      <c r="C54" s="77"/>
      <c r="D54" s="77"/>
      <c r="E54" s="77" t="s">
        <v>240</v>
      </c>
      <c r="F54" s="77"/>
      <c r="G54" s="77"/>
      <c r="H54" s="77"/>
      <c r="I54" s="77"/>
      <c r="J54" s="84">
        <f>ROUND(SUM(J52:J53),5)</f>
        <v>63</v>
      </c>
      <c r="K54" s="92"/>
      <c r="L54" s="84">
        <f>ROUND(SUM(L52:L53),5)</f>
        <v>75</v>
      </c>
    </row>
    <row r="55" spans="1:12" ht="15.05" thickBot="1" x14ac:dyDescent="0.35">
      <c r="A55" s="77"/>
      <c r="B55" s="77"/>
      <c r="C55" s="77"/>
      <c r="D55" s="77" t="s">
        <v>16</v>
      </c>
      <c r="E55" s="77"/>
      <c r="F55" s="77"/>
      <c r="G55" s="77"/>
      <c r="H55" s="77"/>
      <c r="I55" s="77"/>
      <c r="J55" s="82">
        <f>ROUND(J7+J13+J44+J47+J51+J54,5)</f>
        <v>66512</v>
      </c>
      <c r="K55" s="92"/>
      <c r="L55" s="82">
        <f>ROUND(L7+L13+L44+L47+L51+L54,5)</f>
        <v>60281</v>
      </c>
    </row>
    <row r="56" spans="1:12" x14ac:dyDescent="0.3">
      <c r="A56" s="77"/>
      <c r="B56" s="77"/>
      <c r="C56" s="77" t="s">
        <v>17</v>
      </c>
      <c r="D56" s="77"/>
      <c r="E56" s="77"/>
      <c r="F56" s="77"/>
      <c r="G56" s="77"/>
      <c r="H56" s="77"/>
      <c r="I56" s="77"/>
      <c r="J56" s="81">
        <f>J55</f>
        <v>66512</v>
      </c>
      <c r="K56" s="92"/>
      <c r="L56" s="81">
        <f>L55</f>
        <v>60281</v>
      </c>
    </row>
    <row r="57" spans="1:12" x14ac:dyDescent="0.3">
      <c r="A57" s="77"/>
      <c r="B57" s="77"/>
      <c r="C57" s="77"/>
      <c r="D57" s="77" t="s">
        <v>18</v>
      </c>
      <c r="E57" s="77"/>
      <c r="F57" s="77"/>
      <c r="G57" s="77"/>
      <c r="H57" s="77"/>
      <c r="I57" s="77"/>
      <c r="J57" s="81"/>
      <c r="K57" s="92"/>
      <c r="L57" s="81"/>
    </row>
    <row r="58" spans="1:12" x14ac:dyDescent="0.3">
      <c r="A58" s="77"/>
      <c r="B58" s="77"/>
      <c r="C58" s="77"/>
      <c r="D58" s="77"/>
      <c r="E58" s="77" t="s">
        <v>138</v>
      </c>
      <c r="F58" s="77"/>
      <c r="G58" s="77"/>
      <c r="H58" s="77"/>
      <c r="I58" s="77"/>
      <c r="J58" s="81"/>
      <c r="K58" s="92"/>
      <c r="L58" s="81"/>
    </row>
    <row r="59" spans="1:12" x14ac:dyDescent="0.3">
      <c r="A59" s="77"/>
      <c r="B59" s="77"/>
      <c r="C59" s="77"/>
      <c r="D59" s="77"/>
      <c r="E59" s="77"/>
      <c r="F59" s="77" t="s">
        <v>178</v>
      </c>
      <c r="G59" s="77"/>
      <c r="H59" s="77"/>
      <c r="I59" s="77"/>
      <c r="J59" s="81"/>
      <c r="K59" s="92"/>
      <c r="L59" s="81"/>
    </row>
    <row r="60" spans="1:12" x14ac:dyDescent="0.3">
      <c r="A60" s="77"/>
      <c r="B60" s="77"/>
      <c r="C60" s="77"/>
      <c r="D60" s="77"/>
      <c r="E60" s="77"/>
      <c r="F60" s="77"/>
      <c r="G60" s="77" t="s">
        <v>179</v>
      </c>
      <c r="H60" s="77"/>
      <c r="I60" s="77"/>
      <c r="J60" s="81">
        <v>14274</v>
      </c>
      <c r="K60" s="92"/>
      <c r="L60" s="81">
        <v>16384</v>
      </c>
    </row>
    <row r="61" spans="1:12" x14ac:dyDescent="0.3">
      <c r="A61" s="77"/>
      <c r="B61" s="77"/>
      <c r="C61" s="77"/>
      <c r="D61" s="77"/>
      <c r="E61" s="77"/>
      <c r="F61" s="77"/>
      <c r="G61" s="77" t="s">
        <v>180</v>
      </c>
      <c r="H61" s="77"/>
      <c r="I61" s="77"/>
      <c r="J61" s="81">
        <v>65</v>
      </c>
      <c r="K61" s="92"/>
      <c r="L61" s="81">
        <v>517</v>
      </c>
    </row>
    <row r="62" spans="1:12" x14ac:dyDescent="0.3">
      <c r="A62" s="77"/>
      <c r="B62" s="77"/>
      <c r="C62" s="77"/>
      <c r="D62" s="77"/>
      <c r="E62" s="77"/>
      <c r="F62" s="77"/>
      <c r="G62" s="77" t="s">
        <v>185</v>
      </c>
      <c r="H62" s="77"/>
      <c r="I62" s="77"/>
      <c r="J62" s="81">
        <v>416</v>
      </c>
      <c r="K62" s="92"/>
      <c r="L62" s="81">
        <v>416</v>
      </c>
    </row>
    <row r="63" spans="1:12" x14ac:dyDescent="0.3">
      <c r="A63" s="77"/>
      <c r="B63" s="77"/>
      <c r="C63" s="77"/>
      <c r="D63" s="77"/>
      <c r="E63" s="77"/>
      <c r="F63" s="77"/>
      <c r="G63" s="77" t="s">
        <v>181</v>
      </c>
      <c r="H63" s="77"/>
      <c r="I63" s="77"/>
      <c r="J63" s="81">
        <v>208</v>
      </c>
      <c r="K63" s="92"/>
      <c r="L63" s="81">
        <v>208</v>
      </c>
    </row>
    <row r="64" spans="1:12" x14ac:dyDescent="0.3">
      <c r="A64" s="77"/>
      <c r="B64" s="77"/>
      <c r="C64" s="77"/>
      <c r="D64" s="77"/>
      <c r="E64" s="77"/>
      <c r="F64" s="77"/>
      <c r="G64" s="77" t="s">
        <v>183</v>
      </c>
      <c r="H64" s="77"/>
      <c r="I64" s="77"/>
      <c r="J64" s="81">
        <v>416</v>
      </c>
      <c r="K64" s="92"/>
      <c r="L64" s="81"/>
    </row>
    <row r="65" spans="1:12" x14ac:dyDescent="0.3">
      <c r="A65" s="77"/>
      <c r="B65" s="77"/>
      <c r="C65" s="77"/>
      <c r="D65" s="77"/>
      <c r="E65" s="77"/>
      <c r="F65" s="77"/>
      <c r="G65" s="77" t="s">
        <v>234</v>
      </c>
      <c r="H65" s="77"/>
      <c r="I65" s="77"/>
      <c r="J65" s="81">
        <v>208</v>
      </c>
      <c r="K65" s="92"/>
      <c r="L65" s="81"/>
    </row>
    <row r="66" spans="1:12" ht="15.05" thickBot="1" x14ac:dyDescent="0.35">
      <c r="A66" s="77"/>
      <c r="B66" s="77"/>
      <c r="C66" s="77"/>
      <c r="D66" s="77"/>
      <c r="E66" s="77"/>
      <c r="F66" s="77"/>
      <c r="G66" s="77" t="s">
        <v>186</v>
      </c>
      <c r="H66" s="77"/>
      <c r="I66" s="77"/>
      <c r="J66" s="83">
        <v>78</v>
      </c>
      <c r="K66" s="92"/>
      <c r="L66" s="83">
        <v>104</v>
      </c>
    </row>
    <row r="67" spans="1:12" x14ac:dyDescent="0.3">
      <c r="A67" s="77"/>
      <c r="B67" s="77"/>
      <c r="C67" s="77"/>
      <c r="D67" s="77"/>
      <c r="E67" s="77"/>
      <c r="F67" s="77" t="s">
        <v>188</v>
      </c>
      <c r="G67" s="77"/>
      <c r="H67" s="77"/>
      <c r="I67" s="77"/>
      <c r="J67" s="81">
        <f>ROUND(SUM(J59:J66),5)</f>
        <v>15665</v>
      </c>
      <c r="K67" s="92"/>
      <c r="L67" s="81">
        <f>ROUND(SUM(L59:L66),5)</f>
        <v>17629</v>
      </c>
    </row>
    <row r="68" spans="1:12" ht="15.05" thickBot="1" x14ac:dyDescent="0.35">
      <c r="A68" s="77"/>
      <c r="B68" s="77"/>
      <c r="C68" s="77"/>
      <c r="D68" s="77"/>
      <c r="E68" s="77"/>
      <c r="F68" s="77" t="s">
        <v>189</v>
      </c>
      <c r="G68" s="77"/>
      <c r="H68" s="77"/>
      <c r="I68" s="77"/>
      <c r="J68" s="83">
        <v>2100</v>
      </c>
      <c r="K68" s="92"/>
      <c r="L68" s="83"/>
    </row>
    <row r="69" spans="1:12" x14ac:dyDescent="0.3">
      <c r="A69" s="77"/>
      <c r="B69" s="77"/>
      <c r="C69" s="77"/>
      <c r="D69" s="77"/>
      <c r="E69" s="77" t="s">
        <v>190</v>
      </c>
      <c r="F69" s="77"/>
      <c r="G69" s="77"/>
      <c r="H69" s="77"/>
      <c r="I69" s="77"/>
      <c r="J69" s="81">
        <f>ROUND(J58+SUM(J67:J68),5)</f>
        <v>17765</v>
      </c>
      <c r="K69" s="92"/>
      <c r="L69" s="81">
        <f>ROUND(L58+SUM(L67:L68),5)</f>
        <v>17629</v>
      </c>
    </row>
    <row r="70" spans="1:12" x14ac:dyDescent="0.3">
      <c r="A70" s="77"/>
      <c r="B70" s="77"/>
      <c r="C70" s="77"/>
      <c r="D70" s="77"/>
      <c r="E70" s="77" t="s">
        <v>20</v>
      </c>
      <c r="F70" s="77"/>
      <c r="G70" s="77"/>
      <c r="H70" s="77"/>
      <c r="I70" s="77"/>
      <c r="J70" s="81"/>
      <c r="K70" s="92"/>
      <c r="L70" s="81"/>
    </row>
    <row r="71" spans="1:12" x14ac:dyDescent="0.3">
      <c r="A71" s="77"/>
      <c r="B71" s="77"/>
      <c r="C71" s="77"/>
      <c r="D71" s="77"/>
      <c r="E71" s="77"/>
      <c r="F71" s="77" t="s">
        <v>191</v>
      </c>
      <c r="G71" s="77"/>
      <c r="H71" s="77"/>
      <c r="I71" s="77"/>
      <c r="J71" s="81"/>
      <c r="K71" s="92"/>
      <c r="L71" s="81"/>
    </row>
    <row r="72" spans="1:12" x14ac:dyDescent="0.3">
      <c r="A72" s="77"/>
      <c r="B72" s="77"/>
      <c r="C72" s="77"/>
      <c r="D72" s="77"/>
      <c r="E72" s="77"/>
      <c r="F72" s="77"/>
      <c r="G72" s="77" t="s">
        <v>192</v>
      </c>
      <c r="H72" s="77"/>
      <c r="I72" s="77"/>
      <c r="J72" s="81">
        <v>3593</v>
      </c>
      <c r="K72" s="92"/>
      <c r="L72" s="81">
        <v>3488</v>
      </c>
    </row>
    <row r="73" spans="1:12" ht="15.05" thickBot="1" x14ac:dyDescent="0.35">
      <c r="A73" s="77"/>
      <c r="B73" s="77"/>
      <c r="C73" s="77"/>
      <c r="D73" s="77"/>
      <c r="E73" s="77"/>
      <c r="F73" s="77"/>
      <c r="G73" s="77" t="s">
        <v>193</v>
      </c>
      <c r="H73" s="77"/>
      <c r="I73" s="77"/>
      <c r="J73" s="83">
        <v>136</v>
      </c>
      <c r="K73" s="92"/>
      <c r="L73" s="83">
        <v>146</v>
      </c>
    </row>
    <row r="74" spans="1:12" x14ac:dyDescent="0.3">
      <c r="A74" s="77"/>
      <c r="B74" s="77"/>
      <c r="C74" s="77"/>
      <c r="D74" s="77"/>
      <c r="E74" s="77"/>
      <c r="F74" s="77" t="s">
        <v>194</v>
      </c>
      <c r="G74" s="77"/>
      <c r="H74" s="77"/>
      <c r="I74" s="77"/>
      <c r="J74" s="81">
        <f>ROUND(SUM(J71:J73),5)</f>
        <v>3729</v>
      </c>
      <c r="K74" s="92"/>
      <c r="L74" s="81">
        <f>ROUND(SUM(L71:L73),5)</f>
        <v>3634</v>
      </c>
    </row>
    <row r="75" spans="1:12" x14ac:dyDescent="0.3">
      <c r="A75" s="77"/>
      <c r="B75" s="77"/>
      <c r="C75" s="77"/>
      <c r="D75" s="77"/>
      <c r="E75" s="77"/>
      <c r="F75" s="77" t="s">
        <v>195</v>
      </c>
      <c r="G75" s="77"/>
      <c r="H75" s="77"/>
      <c r="I75" s="77"/>
      <c r="J75" s="81"/>
      <c r="K75" s="92"/>
      <c r="L75" s="81"/>
    </row>
    <row r="76" spans="1:12" x14ac:dyDescent="0.3">
      <c r="A76" s="77"/>
      <c r="B76" s="77"/>
      <c r="C76" s="77"/>
      <c r="D76" s="77"/>
      <c r="E76" s="77"/>
      <c r="F76" s="77"/>
      <c r="G76" s="77" t="s">
        <v>279</v>
      </c>
      <c r="H76" s="77"/>
      <c r="I76" s="77"/>
      <c r="J76" s="81">
        <v>1814</v>
      </c>
      <c r="K76" s="92"/>
      <c r="L76" s="81">
        <v>2292</v>
      </c>
    </row>
    <row r="77" spans="1:12" x14ac:dyDescent="0.3">
      <c r="A77" s="77"/>
      <c r="B77" s="77"/>
      <c r="C77" s="77"/>
      <c r="D77" s="77"/>
      <c r="E77" s="77"/>
      <c r="F77" s="77"/>
      <c r="G77" s="77" t="s">
        <v>196</v>
      </c>
      <c r="H77" s="77"/>
      <c r="I77" s="77"/>
      <c r="J77" s="81">
        <v>13657</v>
      </c>
      <c r="K77" s="92"/>
      <c r="L77" s="81">
        <v>10160</v>
      </c>
    </row>
    <row r="78" spans="1:12" x14ac:dyDescent="0.3">
      <c r="A78" s="77"/>
      <c r="B78" s="77"/>
      <c r="C78" s="77"/>
      <c r="D78" s="77"/>
      <c r="E78" s="77"/>
      <c r="F78" s="77"/>
      <c r="G78" s="77" t="s">
        <v>309</v>
      </c>
      <c r="H78" s="77"/>
      <c r="I78" s="77"/>
      <c r="J78" s="81">
        <v>1382</v>
      </c>
      <c r="K78" s="92"/>
      <c r="L78" s="81"/>
    </row>
    <row r="79" spans="1:12" ht="15.05" thickBot="1" x14ac:dyDescent="0.35">
      <c r="A79" s="77"/>
      <c r="B79" s="77"/>
      <c r="C79" s="77"/>
      <c r="D79" s="77"/>
      <c r="E79" s="77"/>
      <c r="F79" s="77"/>
      <c r="G79" s="77" t="s">
        <v>304</v>
      </c>
      <c r="H79" s="77"/>
      <c r="I79" s="77"/>
      <c r="J79" s="81">
        <v>134</v>
      </c>
      <c r="K79" s="92"/>
      <c r="L79" s="81"/>
    </row>
    <row r="80" spans="1:12" ht="15.05" thickBot="1" x14ac:dyDescent="0.35">
      <c r="A80" s="77"/>
      <c r="B80" s="77"/>
      <c r="C80" s="77"/>
      <c r="D80" s="77"/>
      <c r="E80" s="77"/>
      <c r="F80" s="77" t="s">
        <v>197</v>
      </c>
      <c r="G80" s="77"/>
      <c r="H80" s="77"/>
      <c r="I80" s="77"/>
      <c r="J80" s="82">
        <f>ROUND(SUM(J75:J79),5)</f>
        <v>16987</v>
      </c>
      <c r="K80" s="92"/>
      <c r="L80" s="82">
        <f>ROUND(SUM(L75:L79),5)</f>
        <v>12452</v>
      </c>
    </row>
    <row r="81" spans="1:12" x14ac:dyDescent="0.3">
      <c r="A81" s="77"/>
      <c r="B81" s="77"/>
      <c r="C81" s="77"/>
      <c r="D81" s="77"/>
      <c r="E81" s="77" t="s">
        <v>198</v>
      </c>
      <c r="F81" s="77"/>
      <c r="G81" s="77"/>
      <c r="H81" s="77"/>
      <c r="I81" s="77"/>
      <c r="J81" s="81">
        <f>ROUND(J70+J74+J80,5)</f>
        <v>20716</v>
      </c>
      <c r="K81" s="92"/>
      <c r="L81" s="81">
        <f>ROUND(L70+L74+L80,5)</f>
        <v>16086</v>
      </c>
    </row>
    <row r="82" spans="1:12" x14ac:dyDescent="0.3">
      <c r="A82" s="77"/>
      <c r="B82" s="77"/>
      <c r="C82" s="77"/>
      <c r="D82" s="77"/>
      <c r="E82" s="77" t="s">
        <v>21</v>
      </c>
      <c r="F82" s="77"/>
      <c r="G82" s="77"/>
      <c r="H82" s="77"/>
      <c r="I82" s="77"/>
      <c r="J82" s="81"/>
      <c r="K82" s="92"/>
      <c r="L82" s="81"/>
    </row>
    <row r="83" spans="1:12" x14ac:dyDescent="0.3">
      <c r="A83" s="77"/>
      <c r="B83" s="77"/>
      <c r="C83" s="77"/>
      <c r="D83" s="77"/>
      <c r="E83" s="77"/>
      <c r="F83" s="77" t="s">
        <v>199</v>
      </c>
      <c r="G83" s="77"/>
      <c r="H83" s="77"/>
      <c r="I83" s="77"/>
      <c r="J83" s="81">
        <v>268</v>
      </c>
      <c r="K83" s="92"/>
      <c r="L83" s="81">
        <v>278</v>
      </c>
    </row>
    <row r="84" spans="1:12" x14ac:dyDescent="0.3">
      <c r="A84" s="77"/>
      <c r="B84" s="77"/>
      <c r="C84" s="77"/>
      <c r="D84" s="77"/>
      <c r="E84" s="77"/>
      <c r="F84" s="77" t="s">
        <v>268</v>
      </c>
      <c r="G84" s="77"/>
      <c r="H84" s="77"/>
      <c r="I84" s="77"/>
      <c r="J84" s="81">
        <v>40</v>
      </c>
      <c r="K84" s="92"/>
      <c r="L84" s="81">
        <v>40</v>
      </c>
    </row>
    <row r="85" spans="1:12" x14ac:dyDescent="0.3">
      <c r="A85" s="77"/>
      <c r="B85" s="77"/>
      <c r="C85" s="77"/>
      <c r="D85" s="77"/>
      <c r="E85" s="77"/>
      <c r="F85" s="77" t="s">
        <v>258</v>
      </c>
      <c r="G85" s="77"/>
      <c r="H85" s="77"/>
      <c r="I85" s="77"/>
      <c r="J85" s="81">
        <v>35</v>
      </c>
      <c r="K85" s="92"/>
      <c r="L85" s="81">
        <v>31</v>
      </c>
    </row>
    <row r="86" spans="1:12" x14ac:dyDescent="0.3">
      <c r="A86" s="77"/>
      <c r="B86" s="77"/>
      <c r="C86" s="77"/>
      <c r="D86" s="77"/>
      <c r="E86" s="77"/>
      <c r="F86" s="77" t="s">
        <v>200</v>
      </c>
      <c r="G86" s="77"/>
      <c r="H86" s="77"/>
      <c r="I86" s="77"/>
      <c r="J86" s="81"/>
      <c r="K86" s="92"/>
      <c r="L86" s="81"/>
    </row>
    <row r="87" spans="1:12" x14ac:dyDescent="0.3">
      <c r="A87" s="77"/>
      <c r="B87" s="77"/>
      <c r="C87" s="77"/>
      <c r="D87" s="77"/>
      <c r="E87" s="77"/>
      <c r="F87" s="77"/>
      <c r="G87" s="77" t="s">
        <v>201</v>
      </c>
      <c r="H87" s="77"/>
      <c r="I87" s="77"/>
      <c r="J87" s="81">
        <v>82</v>
      </c>
      <c r="K87" s="92"/>
      <c r="L87" s="81">
        <v>129</v>
      </c>
    </row>
    <row r="88" spans="1:12" ht="15.05" thickBot="1" x14ac:dyDescent="0.35">
      <c r="A88" s="77"/>
      <c r="B88" s="77"/>
      <c r="C88" s="77"/>
      <c r="D88" s="77"/>
      <c r="E88" s="77"/>
      <c r="F88" s="77"/>
      <c r="G88" s="77" t="s">
        <v>269</v>
      </c>
      <c r="H88" s="77"/>
      <c r="I88" s="77"/>
      <c r="J88" s="83">
        <v>523</v>
      </c>
      <c r="K88" s="92"/>
      <c r="L88" s="83">
        <v>634</v>
      </c>
    </row>
    <row r="89" spans="1:12" x14ac:dyDescent="0.3">
      <c r="A89" s="77"/>
      <c r="B89" s="77"/>
      <c r="C89" s="77"/>
      <c r="D89" s="77"/>
      <c r="E89" s="77"/>
      <c r="F89" s="77" t="s">
        <v>202</v>
      </c>
      <c r="G89" s="77"/>
      <c r="H89" s="77"/>
      <c r="I89" s="77"/>
      <c r="J89" s="81">
        <f>ROUND(SUM(J86:J88),5)</f>
        <v>605</v>
      </c>
      <c r="K89" s="92"/>
      <c r="L89" s="81">
        <f>ROUND(SUM(L86:L88),5)</f>
        <v>763</v>
      </c>
    </row>
    <row r="90" spans="1:12" x14ac:dyDescent="0.3">
      <c r="A90" s="77"/>
      <c r="B90" s="77"/>
      <c r="C90" s="77"/>
      <c r="D90" s="77"/>
      <c r="E90" s="77"/>
      <c r="F90" s="77" t="s">
        <v>203</v>
      </c>
      <c r="G90" s="77"/>
      <c r="H90" s="77"/>
      <c r="I90" s="77"/>
      <c r="J90" s="81"/>
      <c r="K90" s="92"/>
      <c r="L90" s="81"/>
    </row>
    <row r="91" spans="1:12" x14ac:dyDescent="0.3">
      <c r="A91" s="77"/>
      <c r="B91" s="77"/>
      <c r="C91" s="77"/>
      <c r="D91" s="77"/>
      <c r="E91" s="77"/>
      <c r="F91" s="77"/>
      <c r="G91" s="77" t="s">
        <v>204</v>
      </c>
      <c r="H91" s="77"/>
      <c r="I91" s="77"/>
      <c r="J91" s="81"/>
      <c r="K91" s="92"/>
      <c r="L91" s="81"/>
    </row>
    <row r="92" spans="1:12" x14ac:dyDescent="0.3">
      <c r="A92" s="77"/>
      <c r="B92" s="77"/>
      <c r="C92" s="77"/>
      <c r="D92" s="77"/>
      <c r="E92" s="77"/>
      <c r="F92" s="77"/>
      <c r="G92" s="77"/>
      <c r="H92" s="77" t="s">
        <v>205</v>
      </c>
      <c r="I92" s="77"/>
      <c r="J92" s="81">
        <v>971</v>
      </c>
      <c r="K92" s="92"/>
      <c r="L92" s="81">
        <v>1093</v>
      </c>
    </row>
    <row r="93" spans="1:12" x14ac:dyDescent="0.3">
      <c r="A93" s="77"/>
      <c r="B93" s="77"/>
      <c r="C93" s="77"/>
      <c r="D93" s="77"/>
      <c r="E93" s="77"/>
      <c r="F93" s="77"/>
      <c r="G93" s="77"/>
      <c r="H93" s="77" t="s">
        <v>206</v>
      </c>
      <c r="I93" s="77"/>
      <c r="J93" s="81">
        <v>227</v>
      </c>
      <c r="K93" s="92"/>
      <c r="L93" s="81">
        <v>256</v>
      </c>
    </row>
    <row r="94" spans="1:12" x14ac:dyDescent="0.3">
      <c r="A94" s="77"/>
      <c r="B94" s="77"/>
      <c r="C94" s="77"/>
      <c r="D94" s="77"/>
      <c r="E94" s="77"/>
      <c r="F94" s="77"/>
      <c r="G94" s="77"/>
      <c r="H94" s="77" t="s">
        <v>207</v>
      </c>
      <c r="I94" s="77"/>
      <c r="J94" s="81">
        <v>42</v>
      </c>
      <c r="K94" s="92"/>
      <c r="L94" s="81">
        <v>47</v>
      </c>
    </row>
    <row r="95" spans="1:12" ht="15.05" thickBot="1" x14ac:dyDescent="0.35">
      <c r="A95" s="77"/>
      <c r="B95" s="77"/>
      <c r="C95" s="77"/>
      <c r="D95" s="77"/>
      <c r="E95" s="77"/>
      <c r="F95" s="77"/>
      <c r="G95" s="77"/>
      <c r="H95" s="77" t="s">
        <v>208</v>
      </c>
      <c r="I95" s="77"/>
      <c r="J95" s="81">
        <v>112</v>
      </c>
      <c r="K95" s="92"/>
      <c r="L95" s="81">
        <v>125</v>
      </c>
    </row>
    <row r="96" spans="1:12" ht="15.05" thickBot="1" x14ac:dyDescent="0.35">
      <c r="A96" s="77"/>
      <c r="B96" s="77"/>
      <c r="C96" s="77"/>
      <c r="D96" s="77"/>
      <c r="E96" s="77"/>
      <c r="F96" s="77"/>
      <c r="G96" s="77" t="s">
        <v>209</v>
      </c>
      <c r="H96" s="77"/>
      <c r="I96" s="77"/>
      <c r="J96" s="82">
        <f>ROUND(SUM(J91:J95),5)</f>
        <v>1352</v>
      </c>
      <c r="K96" s="92"/>
      <c r="L96" s="82">
        <f>ROUND(SUM(L91:L95),5)</f>
        <v>1521</v>
      </c>
    </row>
    <row r="97" spans="1:12" x14ac:dyDescent="0.3">
      <c r="A97" s="77"/>
      <c r="B97" s="77"/>
      <c r="C97" s="77"/>
      <c r="D97" s="77"/>
      <c r="E97" s="77"/>
      <c r="F97" s="77" t="s">
        <v>210</v>
      </c>
      <c r="G97" s="77"/>
      <c r="H97" s="77"/>
      <c r="I97" s="77"/>
      <c r="J97" s="81">
        <f>ROUND(J90+J96,5)</f>
        <v>1352</v>
      </c>
      <c r="K97" s="92"/>
      <c r="L97" s="81">
        <f>ROUND(L90+L96,5)</f>
        <v>1521</v>
      </c>
    </row>
    <row r="98" spans="1:12" ht="15.05" thickBot="1" x14ac:dyDescent="0.35">
      <c r="A98" s="77"/>
      <c r="B98" s="77"/>
      <c r="C98" s="77"/>
      <c r="D98" s="77"/>
      <c r="E98" s="77"/>
      <c r="F98" s="77" t="s">
        <v>211</v>
      </c>
      <c r="G98" s="77"/>
      <c r="H98" s="77"/>
      <c r="I98" s="77"/>
      <c r="J98" s="83">
        <v>136</v>
      </c>
      <c r="K98" s="92"/>
      <c r="L98" s="83">
        <v>134</v>
      </c>
    </row>
    <row r="99" spans="1:12" x14ac:dyDescent="0.3">
      <c r="A99" s="77"/>
      <c r="B99" s="77"/>
      <c r="C99" s="77"/>
      <c r="D99" s="77"/>
      <c r="E99" s="77" t="s">
        <v>212</v>
      </c>
      <c r="F99" s="77"/>
      <c r="G99" s="77"/>
      <c r="H99" s="77"/>
      <c r="I99" s="77"/>
      <c r="J99" s="81">
        <f>ROUND(SUM(J82:J85)+J89+SUM(J97:J98),5)</f>
        <v>2436</v>
      </c>
      <c r="K99" s="92"/>
      <c r="L99" s="81">
        <f>ROUND(SUM(L82:L85)+L89+SUM(L97:L98),5)</f>
        <v>2767</v>
      </c>
    </row>
    <row r="100" spans="1:12" x14ac:dyDescent="0.3">
      <c r="A100" s="77"/>
      <c r="B100" s="77"/>
      <c r="C100" s="77"/>
      <c r="D100" s="77"/>
      <c r="E100" s="77" t="s">
        <v>140</v>
      </c>
      <c r="F100" s="77"/>
      <c r="G100" s="77"/>
      <c r="H100" s="77"/>
      <c r="I100" s="77"/>
      <c r="J100" s="81"/>
      <c r="K100" s="92"/>
      <c r="L100" s="81"/>
    </row>
    <row r="101" spans="1:12" x14ac:dyDescent="0.3">
      <c r="A101" s="77"/>
      <c r="B101" s="77"/>
      <c r="C101" s="77"/>
      <c r="D101" s="77"/>
      <c r="E101" s="77"/>
      <c r="F101" s="77" t="s">
        <v>213</v>
      </c>
      <c r="G101" s="77"/>
      <c r="H101" s="77"/>
      <c r="I101" s="77"/>
      <c r="J101" s="81"/>
      <c r="K101" s="92"/>
      <c r="L101" s="81"/>
    </row>
    <row r="102" spans="1:12" x14ac:dyDescent="0.3">
      <c r="A102" s="77"/>
      <c r="B102" s="77"/>
      <c r="C102" s="77"/>
      <c r="D102" s="77"/>
      <c r="E102" s="77"/>
      <c r="F102" s="77"/>
      <c r="G102" s="77" t="s">
        <v>214</v>
      </c>
      <c r="H102" s="77"/>
      <c r="I102" s="77"/>
      <c r="J102" s="81">
        <v>415</v>
      </c>
      <c r="K102" s="92"/>
      <c r="L102" s="81">
        <v>382</v>
      </c>
    </row>
    <row r="103" spans="1:12" ht="15.05" thickBot="1" x14ac:dyDescent="0.35">
      <c r="A103" s="77"/>
      <c r="B103" s="77"/>
      <c r="C103" s="77"/>
      <c r="D103" s="77"/>
      <c r="E103" s="77"/>
      <c r="F103" s="77"/>
      <c r="G103" s="77" t="s">
        <v>215</v>
      </c>
      <c r="H103" s="77"/>
      <c r="I103" s="77"/>
      <c r="J103" s="83">
        <v>126</v>
      </c>
      <c r="K103" s="92"/>
      <c r="L103" s="83">
        <v>120</v>
      </c>
    </row>
    <row r="104" spans="1:12" x14ac:dyDescent="0.3">
      <c r="A104" s="77"/>
      <c r="B104" s="77"/>
      <c r="C104" s="77"/>
      <c r="D104" s="77"/>
      <c r="E104" s="77"/>
      <c r="F104" s="77" t="s">
        <v>216</v>
      </c>
      <c r="G104" s="77"/>
      <c r="H104" s="77"/>
      <c r="I104" s="77"/>
      <c r="J104" s="81">
        <f>ROUND(SUM(J101:J103),5)</f>
        <v>541</v>
      </c>
      <c r="K104" s="92"/>
      <c r="L104" s="81">
        <f>ROUND(SUM(L101:L103),5)</f>
        <v>502</v>
      </c>
    </row>
    <row r="105" spans="1:12" x14ac:dyDescent="0.3">
      <c r="A105" s="77"/>
      <c r="B105" s="77"/>
      <c r="C105" s="77"/>
      <c r="D105" s="77"/>
      <c r="E105" s="77"/>
      <c r="F105" s="77" t="s">
        <v>217</v>
      </c>
      <c r="G105" s="77"/>
      <c r="H105" s="77"/>
      <c r="I105" s="77"/>
      <c r="J105" s="81">
        <v>166</v>
      </c>
      <c r="K105" s="92"/>
      <c r="L105" s="81">
        <v>165</v>
      </c>
    </row>
    <row r="106" spans="1:12" x14ac:dyDescent="0.3">
      <c r="A106" s="77"/>
      <c r="B106" s="77"/>
      <c r="C106" s="77"/>
      <c r="D106" s="77"/>
      <c r="E106" s="77"/>
      <c r="F106" s="77" t="s">
        <v>218</v>
      </c>
      <c r="G106" s="77"/>
      <c r="H106" s="77"/>
      <c r="I106" s="77"/>
      <c r="J106" s="81">
        <v>25</v>
      </c>
      <c r="K106" s="92"/>
      <c r="L106" s="81">
        <v>210</v>
      </c>
    </row>
    <row r="107" spans="1:12" x14ac:dyDescent="0.3">
      <c r="A107" s="77"/>
      <c r="B107" s="77"/>
      <c r="C107" s="77"/>
      <c r="D107" s="77"/>
      <c r="E107" s="77"/>
      <c r="F107" s="77" t="s">
        <v>219</v>
      </c>
      <c r="G107" s="77"/>
      <c r="H107" s="77"/>
      <c r="I107" s="77"/>
      <c r="J107" s="81"/>
      <c r="K107" s="92"/>
      <c r="L107" s="81"/>
    </row>
    <row r="108" spans="1:12" ht="15.05" thickBot="1" x14ac:dyDescent="0.35">
      <c r="A108" s="77"/>
      <c r="B108" s="77"/>
      <c r="C108" s="77"/>
      <c r="D108" s="77"/>
      <c r="E108" s="77"/>
      <c r="F108" s="77"/>
      <c r="G108" s="77" t="s">
        <v>311</v>
      </c>
      <c r="H108" s="77"/>
      <c r="I108" s="77"/>
      <c r="J108" s="81">
        <v>62</v>
      </c>
      <c r="K108" s="92"/>
      <c r="L108" s="81">
        <v>62</v>
      </c>
    </row>
    <row r="109" spans="1:12" ht="15.05" thickBot="1" x14ac:dyDescent="0.35">
      <c r="A109" s="77"/>
      <c r="B109" s="77"/>
      <c r="C109" s="77"/>
      <c r="D109" s="77"/>
      <c r="E109" s="77"/>
      <c r="F109" s="77" t="s">
        <v>312</v>
      </c>
      <c r="G109" s="77"/>
      <c r="H109" s="77"/>
      <c r="I109" s="77"/>
      <c r="J109" s="82">
        <f>ROUND(SUM(J107:J108),5)</f>
        <v>62</v>
      </c>
      <c r="K109" s="92"/>
      <c r="L109" s="82">
        <f>ROUND(SUM(L107:L108),5)</f>
        <v>62</v>
      </c>
    </row>
    <row r="110" spans="1:12" x14ac:dyDescent="0.3">
      <c r="A110" s="77"/>
      <c r="B110" s="77"/>
      <c r="C110" s="77"/>
      <c r="D110" s="77"/>
      <c r="E110" s="77" t="s">
        <v>220</v>
      </c>
      <c r="F110" s="77"/>
      <c r="G110" s="77"/>
      <c r="H110" s="77"/>
      <c r="I110" s="77"/>
      <c r="J110" s="81">
        <f>ROUND(J100+SUM(J104:J106)+J109,5)</f>
        <v>794</v>
      </c>
      <c r="K110" s="92"/>
      <c r="L110" s="81">
        <f>ROUND(L100+SUM(L104:L106)+L109,5)</f>
        <v>939</v>
      </c>
    </row>
    <row r="111" spans="1:12" x14ac:dyDescent="0.3">
      <c r="A111" s="77"/>
      <c r="B111" s="77"/>
      <c r="C111" s="77"/>
      <c r="D111" s="77"/>
      <c r="E111" s="77" t="s">
        <v>141</v>
      </c>
      <c r="F111" s="77"/>
      <c r="G111" s="77"/>
      <c r="H111" s="77"/>
      <c r="I111" s="77"/>
      <c r="J111" s="81"/>
      <c r="K111" s="92"/>
      <c r="L111" s="81"/>
    </row>
    <row r="112" spans="1:12" x14ac:dyDescent="0.3">
      <c r="A112" s="77"/>
      <c r="B112" s="77"/>
      <c r="C112" s="77"/>
      <c r="D112" s="77"/>
      <c r="E112" s="77"/>
      <c r="F112" s="77" t="s">
        <v>221</v>
      </c>
      <c r="G112" s="77"/>
      <c r="H112" s="77"/>
      <c r="I112" s="77"/>
      <c r="J112" s="81">
        <v>3600</v>
      </c>
      <c r="K112" s="92"/>
      <c r="L112" s="81">
        <v>3500</v>
      </c>
    </row>
    <row r="113" spans="1:12" x14ac:dyDescent="0.3">
      <c r="A113" s="77"/>
      <c r="B113" s="77"/>
      <c r="C113" s="77"/>
      <c r="D113" s="77"/>
      <c r="E113" s="77"/>
      <c r="F113" s="77" t="s">
        <v>258</v>
      </c>
      <c r="G113" s="77"/>
      <c r="H113" s="77"/>
      <c r="I113" s="77"/>
      <c r="J113" s="81"/>
      <c r="K113" s="92"/>
      <c r="L113" s="81"/>
    </row>
    <row r="114" spans="1:12" ht="15.05" thickBot="1" x14ac:dyDescent="0.35">
      <c r="A114" s="77"/>
      <c r="B114" s="77"/>
      <c r="C114" s="77"/>
      <c r="D114" s="77"/>
      <c r="E114" s="77"/>
      <c r="F114" s="77"/>
      <c r="G114" s="77" t="s">
        <v>295</v>
      </c>
      <c r="H114" s="77"/>
      <c r="I114" s="77"/>
      <c r="J114" s="83"/>
      <c r="K114" s="92"/>
      <c r="L114" s="83">
        <v>9</v>
      </c>
    </row>
    <row r="115" spans="1:12" x14ac:dyDescent="0.3">
      <c r="A115" s="77"/>
      <c r="B115" s="77"/>
      <c r="C115" s="77"/>
      <c r="D115" s="77"/>
      <c r="E115" s="77"/>
      <c r="F115" s="77" t="s">
        <v>296</v>
      </c>
      <c r="G115" s="77"/>
      <c r="H115" s="77"/>
      <c r="I115" s="77"/>
      <c r="J115" s="81"/>
      <c r="K115" s="92"/>
      <c r="L115" s="81">
        <f>ROUND(SUM(L113:L114),5)</f>
        <v>9</v>
      </c>
    </row>
    <row r="116" spans="1:12" x14ac:dyDescent="0.3">
      <c r="A116" s="77"/>
      <c r="B116" s="77"/>
      <c r="C116" s="77"/>
      <c r="D116" s="77"/>
      <c r="E116" s="77"/>
      <c r="F116" s="77" t="s">
        <v>222</v>
      </c>
      <c r="G116" s="77"/>
      <c r="H116" s="77"/>
      <c r="I116" s="77"/>
      <c r="J116" s="81"/>
      <c r="K116" s="92"/>
      <c r="L116" s="81"/>
    </row>
    <row r="117" spans="1:12" x14ac:dyDescent="0.3">
      <c r="A117" s="77"/>
      <c r="B117" s="77"/>
      <c r="C117" s="77"/>
      <c r="D117" s="77"/>
      <c r="E117" s="77"/>
      <c r="F117" s="77"/>
      <c r="G117" s="77" t="s">
        <v>223</v>
      </c>
      <c r="H117" s="77"/>
      <c r="I117" s="77"/>
      <c r="J117" s="81">
        <v>264</v>
      </c>
      <c r="K117" s="92"/>
      <c r="L117" s="81">
        <v>231</v>
      </c>
    </row>
    <row r="118" spans="1:12" ht="15.05" thickBot="1" x14ac:dyDescent="0.35">
      <c r="A118" s="77"/>
      <c r="B118" s="77"/>
      <c r="C118" s="77"/>
      <c r="D118" s="77"/>
      <c r="E118" s="77"/>
      <c r="F118" s="77"/>
      <c r="G118" s="77" t="s">
        <v>250</v>
      </c>
      <c r="H118" s="77"/>
      <c r="I118" s="77"/>
      <c r="J118" s="81">
        <v>352</v>
      </c>
      <c r="K118" s="92"/>
      <c r="L118" s="81">
        <v>300</v>
      </c>
    </row>
    <row r="119" spans="1:12" ht="15.05" thickBot="1" x14ac:dyDescent="0.35">
      <c r="A119" s="77"/>
      <c r="B119" s="77"/>
      <c r="C119" s="77"/>
      <c r="D119" s="77"/>
      <c r="E119" s="77"/>
      <c r="F119" s="77" t="s">
        <v>224</v>
      </c>
      <c r="G119" s="77"/>
      <c r="H119" s="77"/>
      <c r="I119" s="77"/>
      <c r="J119" s="82">
        <f>ROUND(SUM(J116:J118),5)</f>
        <v>616</v>
      </c>
      <c r="K119" s="92"/>
      <c r="L119" s="82">
        <f>ROUND(SUM(L116:L118),5)</f>
        <v>531</v>
      </c>
    </row>
    <row r="120" spans="1:12" x14ac:dyDescent="0.3">
      <c r="A120" s="77"/>
      <c r="B120" s="77"/>
      <c r="C120" s="77"/>
      <c r="D120" s="77"/>
      <c r="E120" s="77" t="s">
        <v>225</v>
      </c>
      <c r="F120" s="77"/>
      <c r="G120" s="77"/>
      <c r="H120" s="77"/>
      <c r="I120" s="77"/>
      <c r="J120" s="81">
        <f>ROUND(SUM(J111:J112)+J115+J119,5)</f>
        <v>4216</v>
      </c>
      <c r="K120" s="92"/>
      <c r="L120" s="81">
        <f>ROUND(SUM(L111:L112)+L115+L119,5)</f>
        <v>4040</v>
      </c>
    </row>
    <row r="121" spans="1:12" x14ac:dyDescent="0.3">
      <c r="A121" s="77"/>
      <c r="B121" s="77"/>
      <c r="C121" s="77"/>
      <c r="D121" s="77"/>
      <c r="E121" s="77" t="s">
        <v>142</v>
      </c>
      <c r="F121" s="77"/>
      <c r="G121" s="77"/>
      <c r="H121" s="77"/>
      <c r="I121" s="77"/>
      <c r="J121" s="81"/>
      <c r="K121" s="92"/>
      <c r="L121" s="81"/>
    </row>
    <row r="122" spans="1:12" x14ac:dyDescent="0.3">
      <c r="A122" s="77"/>
      <c r="B122" s="77"/>
      <c r="C122" s="77"/>
      <c r="D122" s="77"/>
      <c r="E122" s="77"/>
      <c r="F122" s="77" t="s">
        <v>226</v>
      </c>
      <c r="G122" s="77"/>
      <c r="H122" s="77"/>
      <c r="I122" s="77"/>
      <c r="J122" s="81">
        <v>1792</v>
      </c>
      <c r="K122" s="92"/>
      <c r="L122" s="81">
        <v>1098</v>
      </c>
    </row>
    <row r="123" spans="1:12" x14ac:dyDescent="0.3">
      <c r="A123" s="77"/>
      <c r="B123" s="77"/>
      <c r="C123" s="77"/>
      <c r="D123" s="77"/>
      <c r="E123" s="77"/>
      <c r="F123" s="77" t="s">
        <v>271</v>
      </c>
      <c r="G123" s="77"/>
      <c r="H123" s="77"/>
      <c r="I123" s="77"/>
      <c r="J123" s="81">
        <v>2130</v>
      </c>
      <c r="K123" s="92"/>
      <c r="L123" s="81">
        <v>2193</v>
      </c>
    </row>
    <row r="124" spans="1:12" ht="15.05" thickBot="1" x14ac:dyDescent="0.35">
      <c r="A124" s="77"/>
      <c r="B124" s="77"/>
      <c r="C124" s="77"/>
      <c r="D124" s="77"/>
      <c r="E124" s="77"/>
      <c r="F124" s="77" t="s">
        <v>235</v>
      </c>
      <c r="G124" s="77"/>
      <c r="H124" s="77"/>
      <c r="I124" s="77"/>
      <c r="J124" s="83">
        <v>2722</v>
      </c>
      <c r="K124" s="92"/>
      <c r="L124" s="83">
        <v>3623</v>
      </c>
    </row>
    <row r="125" spans="1:12" x14ac:dyDescent="0.3">
      <c r="A125" s="77"/>
      <c r="B125" s="77"/>
      <c r="C125" s="77"/>
      <c r="D125" s="77"/>
      <c r="E125" s="77" t="s">
        <v>227</v>
      </c>
      <c r="F125" s="77"/>
      <c r="G125" s="77"/>
      <c r="H125" s="77"/>
      <c r="I125" s="77"/>
      <c r="J125" s="81">
        <f>ROUND(SUM(J121:J124),5)</f>
        <v>6644</v>
      </c>
      <c r="K125" s="92"/>
      <c r="L125" s="81">
        <f>ROUND(SUM(L121:L124),5)</f>
        <v>6914</v>
      </c>
    </row>
    <row r="126" spans="1:12" x14ac:dyDescent="0.3">
      <c r="A126" s="77"/>
      <c r="B126" s="77"/>
      <c r="C126" s="77"/>
      <c r="D126" s="77"/>
      <c r="E126" s="77" t="s">
        <v>143</v>
      </c>
      <c r="F126" s="77"/>
      <c r="G126" s="77"/>
      <c r="H126" s="77"/>
      <c r="I126" s="77"/>
      <c r="J126" s="81"/>
      <c r="K126" s="92"/>
      <c r="L126" s="81"/>
    </row>
    <row r="127" spans="1:12" x14ac:dyDescent="0.3">
      <c r="A127" s="77"/>
      <c r="B127" s="77"/>
      <c r="C127" s="77"/>
      <c r="D127" s="77"/>
      <c r="E127" s="77"/>
      <c r="F127" s="77" t="s">
        <v>228</v>
      </c>
      <c r="G127" s="77"/>
      <c r="H127" s="77"/>
      <c r="I127" s="77"/>
      <c r="J127" s="81"/>
      <c r="K127" s="92"/>
      <c r="L127" s="81"/>
    </row>
    <row r="128" spans="1:12" ht="15.05" thickBot="1" x14ac:dyDescent="0.35">
      <c r="A128" s="77"/>
      <c r="B128" s="77"/>
      <c r="C128" s="77"/>
      <c r="D128" s="77"/>
      <c r="E128" s="77"/>
      <c r="F128" s="77"/>
      <c r="G128" s="77" t="s">
        <v>229</v>
      </c>
      <c r="H128" s="77"/>
      <c r="I128" s="77"/>
      <c r="J128" s="83">
        <v>2280</v>
      </c>
      <c r="K128" s="92"/>
      <c r="L128" s="83">
        <v>2746</v>
      </c>
    </row>
    <row r="129" spans="1:18" x14ac:dyDescent="0.3">
      <c r="A129" s="77"/>
      <c r="B129" s="77"/>
      <c r="C129" s="77"/>
      <c r="D129" s="77"/>
      <c r="E129" s="77"/>
      <c r="F129" s="77" t="s">
        <v>230</v>
      </c>
      <c r="G129" s="77"/>
      <c r="H129" s="77"/>
      <c r="I129" s="77"/>
      <c r="J129" s="81">
        <f>ROUND(SUM(J127:J128),5)</f>
        <v>2280</v>
      </c>
      <c r="K129" s="92"/>
      <c r="L129" s="81">
        <f>ROUND(SUM(L127:L128),5)</f>
        <v>2746</v>
      </c>
    </row>
    <row r="130" spans="1:18" x14ac:dyDescent="0.3">
      <c r="A130" s="77"/>
      <c r="B130" s="77"/>
      <c r="C130" s="77"/>
      <c r="D130" s="77"/>
      <c r="E130" s="77"/>
      <c r="F130" s="77" t="s">
        <v>272</v>
      </c>
      <c r="G130" s="77"/>
      <c r="H130" s="77"/>
      <c r="I130" s="77"/>
      <c r="J130" s="81">
        <v>105</v>
      </c>
      <c r="K130" s="92"/>
      <c r="L130" s="81">
        <v>75</v>
      </c>
    </row>
    <row r="131" spans="1:18" x14ac:dyDescent="0.3">
      <c r="A131" s="77"/>
      <c r="B131" s="77"/>
      <c r="C131" s="77"/>
      <c r="D131" s="77"/>
      <c r="E131" s="77"/>
      <c r="F131" s="77" t="s">
        <v>298</v>
      </c>
      <c r="G131" s="77"/>
      <c r="H131" s="77"/>
      <c r="I131" s="77"/>
      <c r="J131" s="81"/>
      <c r="K131" s="92"/>
      <c r="L131" s="81"/>
    </row>
    <row r="132" spans="1:18" ht="15.05" thickBot="1" x14ac:dyDescent="0.35">
      <c r="A132" s="77"/>
      <c r="B132" s="77"/>
      <c r="C132" s="77"/>
      <c r="D132" s="77"/>
      <c r="E132" s="77"/>
      <c r="F132" s="77"/>
      <c r="G132" s="77" t="s">
        <v>299</v>
      </c>
      <c r="H132" s="77"/>
      <c r="I132" s="77"/>
      <c r="J132" s="81"/>
      <c r="K132" s="92"/>
      <c r="L132" s="81">
        <v>65</v>
      </c>
    </row>
    <row r="133" spans="1:18" s="86" customFormat="1" ht="15.05" thickBot="1" x14ac:dyDescent="0.35">
      <c r="A133" s="77"/>
      <c r="B133" s="77"/>
      <c r="C133" s="77"/>
      <c r="D133" s="77"/>
      <c r="E133" s="77"/>
      <c r="F133" s="77" t="s">
        <v>300</v>
      </c>
      <c r="G133" s="77"/>
      <c r="H133" s="77"/>
      <c r="I133" s="77"/>
      <c r="J133" s="82"/>
      <c r="K133" s="92"/>
      <c r="L133" s="82">
        <f>ROUND(SUM(L131:L132),5)</f>
        <v>65</v>
      </c>
      <c r="M133"/>
      <c r="N133"/>
      <c r="O133"/>
      <c r="P133"/>
      <c r="Q133"/>
      <c r="R133"/>
    </row>
    <row r="134" spans="1:18" s="86" customFormat="1" x14ac:dyDescent="0.3">
      <c r="A134" s="77"/>
      <c r="B134" s="77"/>
      <c r="C134" s="77"/>
      <c r="D134" s="77"/>
      <c r="E134" s="77" t="s">
        <v>231</v>
      </c>
      <c r="F134" s="77"/>
      <c r="G134" s="77"/>
      <c r="H134" s="77"/>
      <c r="I134" s="77"/>
      <c r="J134" s="81">
        <f>ROUND(J126+SUM(J129:J130)+J133,5)</f>
        <v>2385</v>
      </c>
      <c r="K134" s="92"/>
      <c r="L134" s="81">
        <f>ROUND(L126+SUM(L129:L130)+L133,5)</f>
        <v>2886</v>
      </c>
      <c r="M134"/>
      <c r="N134"/>
      <c r="O134"/>
      <c r="P134"/>
      <c r="Q134"/>
      <c r="R134"/>
    </row>
    <row r="135" spans="1:18" x14ac:dyDescent="0.3">
      <c r="A135" s="77"/>
      <c r="B135" s="77"/>
      <c r="C135" s="77"/>
      <c r="D135" s="77"/>
      <c r="E135" s="77" t="s">
        <v>37</v>
      </c>
      <c r="F135" s="77"/>
      <c r="G135" s="77"/>
      <c r="H135" s="77"/>
      <c r="I135" s="77"/>
      <c r="J135" s="81"/>
      <c r="K135" s="92"/>
      <c r="L135" s="81"/>
    </row>
    <row r="136" spans="1:18" ht="15.05" thickBot="1" x14ac:dyDescent="0.35">
      <c r="A136" s="77"/>
      <c r="B136" s="77"/>
      <c r="C136" s="77"/>
      <c r="D136" s="77"/>
      <c r="E136" s="77"/>
      <c r="F136" s="77" t="s">
        <v>236</v>
      </c>
      <c r="G136" s="77"/>
      <c r="H136" s="77"/>
      <c r="I136" s="77"/>
      <c r="J136" s="83"/>
      <c r="K136" s="92"/>
      <c r="L136" s="83">
        <v>364</v>
      </c>
    </row>
    <row r="137" spans="1:18" s="86" customFormat="1" x14ac:dyDescent="0.3">
      <c r="A137" s="77"/>
      <c r="B137" s="77"/>
      <c r="C137" s="77"/>
      <c r="D137" s="77"/>
      <c r="E137" s="77" t="s">
        <v>237</v>
      </c>
      <c r="F137" s="77"/>
      <c r="G137" s="77"/>
      <c r="H137" s="77"/>
      <c r="I137" s="77"/>
      <c r="J137" s="81"/>
      <c r="K137" s="92"/>
      <c r="L137" s="81">
        <f>ROUND(SUM(L135:L136),5)</f>
        <v>364</v>
      </c>
      <c r="M137"/>
      <c r="N137"/>
      <c r="O137"/>
      <c r="P137"/>
      <c r="Q137"/>
      <c r="R137"/>
    </row>
    <row r="138" spans="1:18" x14ac:dyDescent="0.3">
      <c r="A138" s="77"/>
      <c r="B138" s="77"/>
      <c r="C138" s="77"/>
      <c r="D138" s="77"/>
      <c r="E138" s="77" t="s">
        <v>145</v>
      </c>
      <c r="F138" s="77"/>
      <c r="G138" s="77"/>
      <c r="H138" s="77"/>
      <c r="I138" s="77"/>
      <c r="J138" s="81"/>
      <c r="K138" s="92"/>
      <c r="L138" s="81"/>
    </row>
    <row r="139" spans="1:18" x14ac:dyDescent="0.3">
      <c r="A139" s="77"/>
      <c r="B139" s="77"/>
      <c r="C139" s="77"/>
      <c r="D139" s="77"/>
      <c r="E139" s="77"/>
      <c r="F139" s="77" t="s">
        <v>273</v>
      </c>
      <c r="G139" s="77"/>
      <c r="H139" s="77"/>
      <c r="I139" s="77"/>
      <c r="J139" s="81">
        <v>740</v>
      </c>
      <c r="K139" s="92"/>
      <c r="L139" s="81">
        <v>772</v>
      </c>
    </row>
    <row r="140" spans="1:18" x14ac:dyDescent="0.3">
      <c r="A140" s="77"/>
      <c r="B140" s="77"/>
      <c r="C140" s="77"/>
      <c r="D140" s="77"/>
      <c r="E140" s="77"/>
      <c r="F140" s="77" t="s">
        <v>274</v>
      </c>
      <c r="G140" s="77"/>
      <c r="H140" s="77"/>
      <c r="I140" s="77"/>
      <c r="J140" s="81">
        <v>133</v>
      </c>
      <c r="K140" s="92"/>
      <c r="L140" s="81"/>
    </row>
    <row r="141" spans="1:18" ht="15.05" thickBot="1" x14ac:dyDescent="0.35">
      <c r="A141" s="77"/>
      <c r="B141" s="77"/>
      <c r="C141" s="77"/>
      <c r="D141" s="77"/>
      <c r="E141" s="77"/>
      <c r="F141" s="77" t="s">
        <v>257</v>
      </c>
      <c r="G141" s="77"/>
      <c r="H141" s="77"/>
      <c r="I141" s="77"/>
      <c r="J141" s="83">
        <v>500</v>
      </c>
      <c r="K141" s="92"/>
      <c r="L141" s="83"/>
    </row>
    <row r="142" spans="1:18" x14ac:dyDescent="0.3">
      <c r="A142" s="77"/>
      <c r="B142" s="77"/>
      <c r="C142" s="77"/>
      <c r="D142" s="77"/>
      <c r="E142" s="77" t="s">
        <v>242</v>
      </c>
      <c r="F142" s="77"/>
      <c r="G142" s="77"/>
      <c r="H142" s="77"/>
      <c r="I142" s="77"/>
      <c r="J142" s="81">
        <f>ROUND(SUM(J138:J141),5)</f>
        <v>1373</v>
      </c>
      <c r="K142" s="92"/>
      <c r="L142" s="81">
        <f>ROUND(SUM(L138:L141),5)</f>
        <v>772</v>
      </c>
    </row>
    <row r="143" spans="1:18" s="86" customFormat="1" x14ac:dyDescent="0.3">
      <c r="A143" s="77"/>
      <c r="B143" s="77"/>
      <c r="C143" s="77"/>
      <c r="D143" s="77"/>
      <c r="E143" s="77" t="s">
        <v>146</v>
      </c>
      <c r="F143" s="77"/>
      <c r="G143" s="77"/>
      <c r="H143" s="77"/>
      <c r="I143" s="77"/>
      <c r="J143" s="81"/>
      <c r="K143" s="92"/>
      <c r="L143" s="81"/>
      <c r="M143"/>
      <c r="N143"/>
      <c r="O143"/>
      <c r="P143"/>
      <c r="Q143"/>
      <c r="R143"/>
    </row>
    <row r="144" spans="1:18" x14ac:dyDescent="0.3">
      <c r="A144" s="77"/>
      <c r="B144" s="77"/>
      <c r="C144" s="77"/>
      <c r="D144" s="77"/>
      <c r="E144" s="77"/>
      <c r="F144" s="77" t="s">
        <v>282</v>
      </c>
      <c r="G144" s="77"/>
      <c r="H144" s="77"/>
      <c r="I144" s="77"/>
      <c r="J144" s="81"/>
      <c r="K144" s="92"/>
      <c r="L144" s="81">
        <v>0</v>
      </c>
    </row>
    <row r="145" spans="1:18" x14ac:dyDescent="0.3">
      <c r="A145" s="77"/>
      <c r="B145" s="77"/>
      <c r="C145" s="77"/>
      <c r="D145" s="77"/>
      <c r="E145" s="77"/>
      <c r="F145" s="77" t="s">
        <v>301</v>
      </c>
      <c r="G145" s="77"/>
      <c r="H145" s="77"/>
      <c r="I145" s="77"/>
      <c r="J145" s="81"/>
      <c r="K145" s="92"/>
      <c r="L145" s="81">
        <v>30</v>
      </c>
    </row>
    <row r="146" spans="1:18" s="86" customFormat="1" x14ac:dyDescent="0.3">
      <c r="A146" s="77"/>
      <c r="B146" s="77"/>
      <c r="C146" s="77"/>
      <c r="D146" s="77"/>
      <c r="E146" s="77"/>
      <c r="F146" s="77" t="s">
        <v>259</v>
      </c>
      <c r="G146" s="77"/>
      <c r="H146" s="77"/>
      <c r="I146" s="77"/>
      <c r="J146" s="81"/>
      <c r="K146" s="92"/>
      <c r="L146" s="81">
        <v>25</v>
      </c>
      <c r="M146"/>
      <c r="N146"/>
      <c r="O146"/>
      <c r="P146"/>
      <c r="Q146"/>
      <c r="R146"/>
    </row>
    <row r="147" spans="1:18" s="86" customFormat="1" ht="15.05" thickBot="1" x14ac:dyDescent="0.35">
      <c r="A147" s="77"/>
      <c r="B147" s="77"/>
      <c r="C147" s="77"/>
      <c r="D147" s="77"/>
      <c r="E147" s="77"/>
      <c r="F147" s="77" t="s">
        <v>297</v>
      </c>
      <c r="G147" s="77"/>
      <c r="H147" s="77"/>
      <c r="I147" s="77"/>
      <c r="J147" s="83">
        <v>250</v>
      </c>
      <c r="K147" s="92"/>
      <c r="L147" s="83">
        <v>1500</v>
      </c>
      <c r="M147"/>
      <c r="N147"/>
      <c r="O147"/>
      <c r="P147"/>
      <c r="Q147"/>
      <c r="R147"/>
    </row>
    <row r="148" spans="1:18" x14ac:dyDescent="0.3">
      <c r="A148" s="77"/>
      <c r="B148" s="77"/>
      <c r="C148" s="77"/>
      <c r="D148" s="77"/>
      <c r="E148" s="77" t="s">
        <v>238</v>
      </c>
      <c r="F148" s="77"/>
      <c r="G148" s="77"/>
      <c r="H148" s="77"/>
      <c r="I148" s="77"/>
      <c r="J148" s="81">
        <f>ROUND(SUM(J143:J147),5)</f>
        <v>250</v>
      </c>
      <c r="K148" s="92"/>
      <c r="L148" s="81">
        <f>ROUND(SUM(L143:L147),5)</f>
        <v>1555</v>
      </c>
    </row>
    <row r="149" spans="1:18" ht="15.05" thickBot="1" x14ac:dyDescent="0.35">
      <c r="A149" s="77"/>
      <c r="B149" s="77"/>
      <c r="C149" s="77"/>
      <c r="D149" s="77"/>
      <c r="E149" s="77" t="s">
        <v>306</v>
      </c>
      <c r="F149" s="77"/>
      <c r="G149" s="77"/>
      <c r="H149" s="77"/>
      <c r="I149" s="77"/>
      <c r="J149" s="81">
        <v>-50</v>
      </c>
      <c r="K149" s="92"/>
      <c r="L149" s="81"/>
    </row>
    <row r="150" spans="1:18" ht="15.05" thickBot="1" x14ac:dyDescent="0.35">
      <c r="A150" s="77"/>
      <c r="B150" s="77"/>
      <c r="C150" s="77"/>
      <c r="D150" s="77" t="s">
        <v>26</v>
      </c>
      <c r="E150" s="77"/>
      <c r="F150" s="77"/>
      <c r="G150" s="77"/>
      <c r="H150" s="77"/>
      <c r="I150" s="77"/>
      <c r="J150" s="84">
        <f>ROUND(J57+J69+J81+J99+J110+J120+J125+J134+J137+J142+SUM(J148:J149),5)</f>
        <v>56529</v>
      </c>
      <c r="K150" s="92"/>
      <c r="L150" s="84">
        <f>ROUND(L57+L69+L81+L99+L110+L120+L125+L134+L137+L142+SUM(L148:L149),5)</f>
        <v>53952</v>
      </c>
    </row>
    <row r="151" spans="1:18" ht="15.05" thickBot="1" x14ac:dyDescent="0.35">
      <c r="A151" s="77"/>
      <c r="B151" s="77" t="s">
        <v>27</v>
      </c>
      <c r="C151" s="77"/>
      <c r="D151" s="77"/>
      <c r="E151" s="77"/>
      <c r="F151" s="77"/>
      <c r="G151" s="77"/>
      <c r="H151" s="77"/>
      <c r="I151" s="77"/>
      <c r="J151" s="84">
        <f>ROUND(J6+J56-J150,5)</f>
        <v>9983</v>
      </c>
      <c r="K151" s="92"/>
      <c r="L151" s="84">
        <f>ROUND(L6+L56-L150,5)</f>
        <v>6329</v>
      </c>
    </row>
    <row r="152" spans="1:18" s="86" customFormat="1" ht="11.3" thickBot="1" x14ac:dyDescent="0.3">
      <c r="A152" s="77" t="s">
        <v>28</v>
      </c>
      <c r="B152" s="77"/>
      <c r="C152" s="77"/>
      <c r="D152" s="77"/>
      <c r="E152" s="77"/>
      <c r="F152" s="77"/>
      <c r="G152" s="77"/>
      <c r="H152" s="77"/>
      <c r="I152" s="77"/>
      <c r="J152" s="85">
        <f>J151</f>
        <v>9983</v>
      </c>
      <c r="K152" s="77"/>
      <c r="L152" s="85">
        <f>L151</f>
        <v>6329</v>
      </c>
    </row>
    <row r="153" spans="1:18" s="86" customFormat="1" ht="15.05" thickTop="1" x14ac:dyDescent="0.3">
      <c r="J153"/>
      <c r="K153"/>
      <c r="L153"/>
      <c r="M153"/>
      <c r="N153"/>
      <c r="O153"/>
      <c r="P153"/>
      <c r="Q153"/>
      <c r="R153"/>
    </row>
    <row r="165" spans="10:18" s="86" customFormat="1" x14ac:dyDescent="0.3">
      <c r="J165"/>
      <c r="K165"/>
      <c r="L165"/>
      <c r="M165"/>
      <c r="N165"/>
      <c r="O165"/>
      <c r="P165"/>
      <c r="Q165"/>
      <c r="R165"/>
    </row>
    <row r="167" spans="10:18" s="86" customFormat="1" x14ac:dyDescent="0.3">
      <c r="J167"/>
      <c r="K167"/>
      <c r="L167"/>
      <c r="M167"/>
      <c r="N167"/>
      <c r="O167"/>
      <c r="P167"/>
      <c r="Q167"/>
      <c r="R167"/>
    </row>
    <row r="171" spans="10:18" s="86" customFormat="1" x14ac:dyDescent="0.3">
      <c r="J171"/>
      <c r="K171"/>
      <c r="L171"/>
      <c r="M171"/>
      <c r="N171"/>
      <c r="O171"/>
      <c r="P171"/>
      <c r="Q171"/>
      <c r="R171"/>
    </row>
    <row r="172" spans="10:18" s="86" customFormat="1" x14ac:dyDescent="0.3">
      <c r="J172"/>
      <c r="K172"/>
      <c r="L172"/>
      <c r="M172"/>
      <c r="N172"/>
      <c r="O172"/>
      <c r="P172"/>
      <c r="Q172"/>
      <c r="R172"/>
    </row>
    <row r="175" spans="10:18" s="86" customFormat="1" x14ac:dyDescent="0.3">
      <c r="J175"/>
      <c r="K175"/>
      <c r="L175"/>
      <c r="M175"/>
      <c r="N175"/>
      <c r="O175"/>
      <c r="P175"/>
      <c r="Q175"/>
      <c r="R175"/>
    </row>
    <row r="182" spans="10:18" s="86" customFormat="1" x14ac:dyDescent="0.3">
      <c r="J182"/>
      <c r="K182"/>
      <c r="L182"/>
      <c r="M182"/>
      <c r="N182"/>
      <c r="O182"/>
      <c r="P182"/>
      <c r="Q182"/>
      <c r="R182"/>
    </row>
    <row r="183" spans="10:18" s="86" customFormat="1" x14ac:dyDescent="0.3">
      <c r="J183"/>
      <c r="K183"/>
      <c r="L183"/>
      <c r="M183"/>
      <c r="N183"/>
      <c r="O183"/>
      <c r="P183"/>
      <c r="Q183"/>
      <c r="R183"/>
    </row>
    <row r="185" spans="10:18" s="86" customFormat="1" x14ac:dyDescent="0.3">
      <c r="J185"/>
      <c r="K185"/>
      <c r="L185"/>
      <c r="M185"/>
      <c r="N185"/>
      <c r="O185"/>
      <c r="P185"/>
      <c r="Q185"/>
      <c r="R185"/>
    </row>
    <row r="189" spans="10:18" s="86" customFormat="1" x14ac:dyDescent="0.3">
      <c r="J189"/>
      <c r="K189"/>
      <c r="L189"/>
      <c r="M189"/>
      <c r="N189"/>
      <c r="O189"/>
      <c r="P189"/>
      <c r="Q189"/>
      <c r="R189"/>
    </row>
    <row r="193" spans="10:18" s="86" customFormat="1" x14ac:dyDescent="0.3">
      <c r="J193"/>
      <c r="K193"/>
      <c r="L193"/>
      <c r="M193"/>
      <c r="N193"/>
      <c r="O193"/>
      <c r="P193"/>
      <c r="Q193"/>
      <c r="R193"/>
    </row>
    <row r="197" spans="10:18" s="86" customFormat="1" x14ac:dyDescent="0.3">
      <c r="J197"/>
      <c r="K197"/>
      <c r="L197"/>
      <c r="M197"/>
      <c r="N197"/>
      <c r="O197"/>
      <c r="P197"/>
      <c r="Q197"/>
      <c r="R197"/>
    </row>
  </sheetData>
  <pageMargins left="0.7" right="0.7" top="0.75" bottom="0.75" header="0.1" footer="0.3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974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177421</xdr:colOff>
                <xdr:row>0</xdr:row>
                <xdr:rowOff>232012</xdr:rowOff>
              </to>
            </anchor>
          </controlPr>
        </control>
      </mc:Choice>
      <mc:Fallback>
        <control shapeId="29740" r:id="rId4" name="HEADER"/>
      </mc:Fallback>
    </mc:AlternateContent>
    <mc:AlternateContent xmlns:mc="http://schemas.openxmlformats.org/markup-compatibility/2006">
      <mc:Choice Requires="x14">
        <control shapeId="2973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177421</xdr:colOff>
                <xdr:row>0</xdr:row>
                <xdr:rowOff>232012</xdr:rowOff>
              </to>
            </anchor>
          </controlPr>
        </control>
      </mc:Choice>
      <mc:Fallback>
        <control shapeId="29739" r:id="rId6" name="FILTER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DA65"/>
  </sheetPr>
  <dimension ref="A1:O43"/>
  <sheetViews>
    <sheetView showGridLines="0" zoomScale="115" zoomScaleNormal="100" workbookViewId="0">
      <pane xSplit="8" ySplit="4" topLeftCell="I5" activePane="bottomRight" state="frozenSplit"/>
      <selection pane="topRight" activeCell="I1" sqref="I1"/>
      <selection pane="bottomLeft" activeCell="A5" sqref="A5"/>
      <selection pane="bottomRight" activeCell="A4" sqref="A4"/>
    </sheetView>
  </sheetViews>
  <sheetFormatPr defaultColWidth="9.07421875" defaultRowHeight="14.55" x14ac:dyDescent="0.3"/>
  <cols>
    <col min="1" max="5" width="0.84375" style="86" customWidth="1"/>
    <col min="6" max="7" width="2.921875" style="86" customWidth="1"/>
    <col min="8" max="8" width="22.53515625" style="86" customWidth="1"/>
    <col min="9" max="9" width="7.15234375" style="3" bestFit="1" customWidth="1"/>
  </cols>
  <sheetData>
    <row r="1" spans="1:15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9"/>
    </row>
    <row r="2" spans="1:15" ht="17.75" x14ac:dyDescent="0.35">
      <c r="A2" s="79" t="s">
        <v>233</v>
      </c>
      <c r="B2" s="77"/>
      <c r="C2" s="77"/>
      <c r="D2" s="77"/>
      <c r="E2" s="77"/>
      <c r="F2" s="77"/>
      <c r="G2" s="77"/>
      <c r="H2" s="77"/>
      <c r="I2" s="87">
        <v>46158</v>
      </c>
    </row>
    <row r="3" spans="1:15" s="1" customFormat="1" x14ac:dyDescent="0.3">
      <c r="A3" s="80" t="s">
        <v>327</v>
      </c>
      <c r="B3" s="77"/>
      <c r="C3" s="77"/>
      <c r="D3" s="77"/>
      <c r="E3" s="77"/>
      <c r="F3" s="77"/>
      <c r="G3" s="77"/>
      <c r="H3" s="77"/>
      <c r="I3" s="88" t="s">
        <v>3</v>
      </c>
      <c r="J3"/>
      <c r="K3"/>
      <c r="L3"/>
      <c r="M3"/>
      <c r="N3"/>
      <c r="O3"/>
    </row>
    <row r="4" spans="1:15" s="2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90" t="s">
        <v>325</v>
      </c>
      <c r="J4" s="1"/>
      <c r="K4" s="1"/>
      <c r="L4" s="1"/>
      <c r="M4" s="1"/>
      <c r="N4" s="1"/>
      <c r="O4" s="1"/>
    </row>
    <row r="5" spans="1:15" s="86" customFormat="1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113"/>
      <c r="J5"/>
      <c r="K5"/>
      <c r="L5"/>
      <c r="M5"/>
      <c r="N5"/>
      <c r="O5"/>
    </row>
    <row r="6" spans="1:15" x14ac:dyDescent="0.3">
      <c r="A6" s="77"/>
      <c r="B6" s="77"/>
      <c r="C6" s="77"/>
      <c r="D6" s="77" t="s">
        <v>10</v>
      </c>
      <c r="E6" s="77"/>
      <c r="F6" s="77"/>
      <c r="G6" s="77"/>
      <c r="H6" s="77"/>
      <c r="I6" s="113"/>
      <c r="J6" s="124" t="s">
        <v>326</v>
      </c>
      <c r="K6" s="124"/>
    </row>
    <row r="7" spans="1:15" x14ac:dyDescent="0.3">
      <c r="A7" s="77"/>
      <c r="B7" s="77"/>
      <c r="C7" s="77"/>
      <c r="D7" s="77"/>
      <c r="E7" s="77" t="s">
        <v>134</v>
      </c>
      <c r="F7" s="77"/>
      <c r="G7" s="77"/>
      <c r="H7" s="77"/>
      <c r="I7" s="113"/>
    </row>
    <row r="8" spans="1:15" x14ac:dyDescent="0.3">
      <c r="A8" s="77"/>
      <c r="B8" s="77"/>
      <c r="C8" s="77"/>
      <c r="D8" s="77"/>
      <c r="E8" s="77"/>
      <c r="F8" s="77" t="s">
        <v>148</v>
      </c>
      <c r="G8" s="77"/>
      <c r="H8" s="77"/>
      <c r="I8" s="113"/>
    </row>
    <row r="9" spans="1:15" x14ac:dyDescent="0.3">
      <c r="A9" s="77"/>
      <c r="B9" s="77"/>
      <c r="C9" s="77"/>
      <c r="D9" s="77"/>
      <c r="E9" s="77"/>
      <c r="F9" s="77"/>
      <c r="G9" s="77" t="s">
        <v>150</v>
      </c>
      <c r="H9" s="77"/>
      <c r="I9" s="113">
        <v>0</v>
      </c>
    </row>
    <row r="10" spans="1:15" ht="15.05" thickBot="1" x14ac:dyDescent="0.35">
      <c r="A10" s="77"/>
      <c r="B10" s="77"/>
      <c r="C10" s="77"/>
      <c r="D10" s="77"/>
      <c r="E10" s="77"/>
      <c r="F10" s="77"/>
      <c r="G10" s="77" t="s">
        <v>314</v>
      </c>
      <c r="H10" s="77"/>
      <c r="I10" s="113">
        <v>0</v>
      </c>
    </row>
    <row r="11" spans="1:15" ht="15.05" thickBot="1" x14ac:dyDescent="0.35">
      <c r="A11" s="77"/>
      <c r="B11" s="77"/>
      <c r="C11" s="77"/>
      <c r="D11" s="77"/>
      <c r="E11" s="77"/>
      <c r="F11" s="77" t="s">
        <v>151</v>
      </c>
      <c r="G11" s="77"/>
      <c r="H11" s="77"/>
      <c r="I11" s="121">
        <f>ROUND(SUM(I8:I10),5)</f>
        <v>0</v>
      </c>
    </row>
    <row r="12" spans="1:15" x14ac:dyDescent="0.3">
      <c r="A12" s="77"/>
      <c r="B12" s="77"/>
      <c r="C12" s="77"/>
      <c r="D12" s="77"/>
      <c r="E12" s="77" t="s">
        <v>152</v>
      </c>
      <c r="F12" s="77"/>
      <c r="G12" s="77"/>
      <c r="H12" s="77"/>
      <c r="I12" s="113">
        <f>ROUND(I7+I11,5)</f>
        <v>0</v>
      </c>
    </row>
    <row r="13" spans="1:15" x14ac:dyDescent="0.3">
      <c r="A13" s="77"/>
      <c r="B13" s="77"/>
      <c r="C13" s="77"/>
      <c r="D13" s="77"/>
      <c r="E13" s="77" t="s">
        <v>135</v>
      </c>
      <c r="F13" s="77"/>
      <c r="G13" s="77"/>
      <c r="H13" s="77"/>
      <c r="I13" s="113"/>
    </row>
    <row r="14" spans="1:15" x14ac:dyDescent="0.3">
      <c r="A14" s="77"/>
      <c r="B14" s="77"/>
      <c r="C14" s="77"/>
      <c r="D14" s="77"/>
      <c r="E14" s="77"/>
      <c r="F14" s="77" t="s">
        <v>166</v>
      </c>
      <c r="G14" s="77"/>
      <c r="H14" s="77"/>
      <c r="I14" s="113"/>
    </row>
    <row r="15" spans="1:15" x14ac:dyDescent="0.3">
      <c r="A15" s="77"/>
      <c r="B15" s="77"/>
      <c r="C15" s="77"/>
      <c r="D15" s="77"/>
      <c r="E15" s="77"/>
      <c r="F15" s="77"/>
      <c r="G15" s="77" t="s">
        <v>246</v>
      </c>
      <c r="H15" s="77"/>
      <c r="I15" s="113"/>
    </row>
    <row r="16" spans="1:15" s="86" customFormat="1" x14ac:dyDescent="0.3">
      <c r="A16" s="77"/>
      <c r="B16" s="77"/>
      <c r="C16" s="77"/>
      <c r="D16" s="77"/>
      <c r="E16" s="77"/>
      <c r="F16" s="77"/>
      <c r="G16" s="77"/>
      <c r="H16" s="77" t="s">
        <v>315</v>
      </c>
      <c r="I16" s="113">
        <v>0</v>
      </c>
      <c r="J16"/>
      <c r="K16"/>
      <c r="L16"/>
      <c r="M16"/>
      <c r="N16"/>
      <c r="O16"/>
    </row>
    <row r="17" spans="1:15" s="86" customFormat="1" x14ac:dyDescent="0.3">
      <c r="A17" s="77"/>
      <c r="B17" s="77"/>
      <c r="C17" s="77"/>
      <c r="D17" s="77"/>
      <c r="E17" s="77"/>
      <c r="F17" s="77"/>
      <c r="G17" s="77"/>
      <c r="H17" s="77" t="s">
        <v>316</v>
      </c>
      <c r="I17" s="113">
        <v>0</v>
      </c>
      <c r="J17"/>
      <c r="K17"/>
      <c r="L17"/>
      <c r="M17"/>
      <c r="N17"/>
      <c r="O17"/>
    </row>
    <row r="18" spans="1:15" s="3" customFormat="1" ht="15.05" thickBot="1" x14ac:dyDescent="0.35">
      <c r="A18" s="77"/>
      <c r="B18" s="77"/>
      <c r="C18" s="77"/>
      <c r="D18" s="77"/>
      <c r="E18" s="77"/>
      <c r="F18" s="77"/>
      <c r="G18" s="77"/>
      <c r="H18" s="77" t="s">
        <v>251</v>
      </c>
      <c r="I18" s="113">
        <v>0</v>
      </c>
      <c r="J18"/>
      <c r="K18"/>
      <c r="L18"/>
      <c r="M18"/>
      <c r="N18"/>
      <c r="O18"/>
    </row>
    <row r="19" spans="1:15" ht="15.05" thickBot="1" x14ac:dyDescent="0.35">
      <c r="A19" s="77"/>
      <c r="B19" s="77"/>
      <c r="C19" s="77"/>
      <c r="D19" s="77"/>
      <c r="E19" s="77"/>
      <c r="F19" s="77"/>
      <c r="G19" s="77" t="s">
        <v>248</v>
      </c>
      <c r="H19" s="77"/>
      <c r="I19" s="116">
        <f>ROUND(SUM(I15:I18),5)</f>
        <v>0</v>
      </c>
    </row>
    <row r="20" spans="1:15" ht="15.05" thickBot="1" x14ac:dyDescent="0.35">
      <c r="A20" s="77"/>
      <c r="B20" s="77"/>
      <c r="C20" s="77"/>
      <c r="D20" s="77"/>
      <c r="E20" s="77"/>
      <c r="F20" s="77" t="s">
        <v>171</v>
      </c>
      <c r="G20" s="77"/>
      <c r="H20" s="77"/>
      <c r="I20" s="116">
        <f>ROUND(I14+I19,5)</f>
        <v>0</v>
      </c>
    </row>
    <row r="21" spans="1:15" ht="15.05" thickBot="1" x14ac:dyDescent="0.35">
      <c r="A21" s="77"/>
      <c r="B21" s="77"/>
      <c r="C21" s="77"/>
      <c r="D21" s="77"/>
      <c r="E21" s="77" t="s">
        <v>172</v>
      </c>
      <c r="F21" s="77"/>
      <c r="G21" s="77"/>
      <c r="H21" s="77"/>
      <c r="I21" s="116">
        <f>ROUND(I13+I20,5)</f>
        <v>0</v>
      </c>
    </row>
    <row r="22" spans="1:15" s="3" customFormat="1" ht="15.05" thickBot="1" x14ac:dyDescent="0.35">
      <c r="A22" s="77"/>
      <c r="B22" s="77"/>
      <c r="C22" s="77"/>
      <c r="D22" s="77" t="s">
        <v>16</v>
      </c>
      <c r="E22" s="77"/>
      <c r="F22" s="77"/>
      <c r="G22" s="77"/>
      <c r="H22" s="77"/>
      <c r="I22" s="121">
        <f>ROUND(I6+I12+I21,5)</f>
        <v>0</v>
      </c>
      <c r="J22"/>
      <c r="K22"/>
      <c r="L22"/>
      <c r="M22"/>
      <c r="N22"/>
      <c r="O22"/>
    </row>
    <row r="23" spans="1:15" x14ac:dyDescent="0.3">
      <c r="A23" s="77"/>
      <c r="B23" s="77"/>
      <c r="C23" s="77" t="s">
        <v>17</v>
      </c>
      <c r="D23" s="77"/>
      <c r="E23" s="77"/>
      <c r="F23" s="77"/>
      <c r="G23" s="77"/>
      <c r="H23" s="77"/>
      <c r="I23" s="113">
        <f>I22</f>
        <v>0</v>
      </c>
    </row>
    <row r="24" spans="1:15" x14ac:dyDescent="0.3">
      <c r="A24" s="77"/>
      <c r="B24" s="77"/>
      <c r="C24" s="77"/>
      <c r="D24" s="77" t="s">
        <v>18</v>
      </c>
      <c r="E24" s="77"/>
      <c r="F24" s="77"/>
      <c r="G24" s="77"/>
      <c r="H24" s="77"/>
      <c r="I24" s="113"/>
    </row>
    <row r="25" spans="1:15" x14ac:dyDescent="0.3">
      <c r="A25" s="77"/>
      <c r="B25" s="77"/>
      <c r="C25" s="77"/>
      <c r="D25" s="77"/>
      <c r="E25" s="77" t="s">
        <v>29</v>
      </c>
      <c r="F25" s="77"/>
      <c r="G25" s="77"/>
      <c r="H25" s="77"/>
      <c r="I25" s="113"/>
    </row>
    <row r="26" spans="1:15" s="86" customFormat="1" ht="15.05" thickBot="1" x14ac:dyDescent="0.35">
      <c r="A26" s="77"/>
      <c r="B26" s="77"/>
      <c r="C26" s="77"/>
      <c r="D26" s="77"/>
      <c r="E26" s="77"/>
      <c r="F26" s="77" t="s">
        <v>252</v>
      </c>
      <c r="G26" s="77"/>
      <c r="H26" s="77"/>
      <c r="I26" s="122">
        <v>0</v>
      </c>
      <c r="J26"/>
      <c r="K26"/>
      <c r="L26"/>
      <c r="M26"/>
      <c r="N26"/>
      <c r="O26"/>
    </row>
    <row r="27" spans="1:15" s="86" customFormat="1" x14ac:dyDescent="0.3">
      <c r="A27" s="77"/>
      <c r="B27" s="77"/>
      <c r="C27" s="77"/>
      <c r="D27" s="77"/>
      <c r="E27" s="77" t="s">
        <v>177</v>
      </c>
      <c r="F27" s="77"/>
      <c r="G27" s="77"/>
      <c r="H27" s="77"/>
      <c r="I27" s="113">
        <f>ROUND(SUM(I25:I26),5)</f>
        <v>0</v>
      </c>
      <c r="J27"/>
      <c r="K27"/>
      <c r="L27"/>
      <c r="M27"/>
      <c r="N27"/>
      <c r="O27"/>
    </row>
    <row r="28" spans="1:15" x14ac:dyDescent="0.3">
      <c r="A28" s="77"/>
      <c r="B28" s="77"/>
      <c r="C28" s="77"/>
      <c r="D28" s="77"/>
      <c r="E28" s="77" t="s">
        <v>143</v>
      </c>
      <c r="F28" s="77"/>
      <c r="G28" s="77"/>
      <c r="H28" s="77"/>
      <c r="I28" s="113"/>
    </row>
    <row r="29" spans="1:15" x14ac:dyDescent="0.3">
      <c r="A29" s="77"/>
      <c r="B29" s="77"/>
      <c r="C29" s="77"/>
      <c r="D29" s="77"/>
      <c r="E29" s="77"/>
      <c r="F29" s="77" t="s">
        <v>228</v>
      </c>
      <c r="G29" s="77"/>
      <c r="H29" s="77"/>
      <c r="I29" s="113"/>
    </row>
    <row r="30" spans="1:15" s="86" customFormat="1" x14ac:dyDescent="0.3">
      <c r="A30" s="77"/>
      <c r="B30" s="77"/>
      <c r="C30" s="77"/>
      <c r="D30" s="77"/>
      <c r="E30" s="77"/>
      <c r="F30" s="77"/>
      <c r="G30" s="77" t="s">
        <v>246</v>
      </c>
      <c r="H30" s="77"/>
      <c r="I30" s="113"/>
      <c r="J30"/>
      <c r="K30"/>
      <c r="L30"/>
      <c r="M30"/>
      <c r="N30"/>
      <c r="O30"/>
    </row>
    <row r="31" spans="1:15" s="86" customFormat="1" ht="15.05" thickBot="1" x14ac:dyDescent="0.35">
      <c r="A31" s="77"/>
      <c r="B31" s="77"/>
      <c r="C31" s="77"/>
      <c r="D31" s="77"/>
      <c r="E31" s="77"/>
      <c r="F31" s="77"/>
      <c r="G31" s="77"/>
      <c r="H31" s="77" t="s">
        <v>247</v>
      </c>
      <c r="I31" s="113">
        <v>0</v>
      </c>
      <c r="J31"/>
      <c r="K31"/>
      <c r="L31"/>
      <c r="M31"/>
      <c r="N31"/>
      <c r="O31"/>
    </row>
    <row r="32" spans="1:15" s="86" customFormat="1" ht="15.05" thickBot="1" x14ac:dyDescent="0.35">
      <c r="A32" s="77"/>
      <c r="B32" s="77"/>
      <c r="C32" s="77"/>
      <c r="D32" s="77"/>
      <c r="E32" s="77"/>
      <c r="F32" s="77"/>
      <c r="G32" s="77" t="s">
        <v>248</v>
      </c>
      <c r="H32" s="77"/>
      <c r="I32" s="116">
        <f>ROUND(SUM(I30:I31),5)</f>
        <v>0</v>
      </c>
      <c r="J32"/>
      <c r="K32"/>
      <c r="L32"/>
      <c r="M32"/>
      <c r="N32"/>
      <c r="O32"/>
    </row>
    <row r="33" spans="1:15" s="86" customFormat="1" ht="15.05" thickBot="1" x14ac:dyDescent="0.35">
      <c r="A33" s="77"/>
      <c r="B33" s="77"/>
      <c r="C33" s="77"/>
      <c r="D33" s="77"/>
      <c r="E33" s="77"/>
      <c r="F33" s="77" t="s">
        <v>230</v>
      </c>
      <c r="G33" s="77"/>
      <c r="H33" s="77"/>
      <c r="I33" s="116">
        <f>ROUND(I29+I32,5)</f>
        <v>0</v>
      </c>
      <c r="J33"/>
      <c r="K33"/>
      <c r="L33"/>
      <c r="M33"/>
      <c r="N33"/>
      <c r="O33"/>
    </row>
    <row r="34" spans="1:15" ht="15.05" thickBot="1" x14ac:dyDescent="0.35">
      <c r="A34" s="77"/>
      <c r="B34" s="77"/>
      <c r="C34" s="77"/>
      <c r="D34" s="77"/>
      <c r="E34" s="77" t="s">
        <v>231</v>
      </c>
      <c r="F34" s="77"/>
      <c r="G34" s="77"/>
      <c r="H34" s="77"/>
      <c r="I34" s="116">
        <f>ROUND(I28+I33,5)</f>
        <v>0</v>
      </c>
    </row>
    <row r="35" spans="1:15" s="86" customFormat="1" ht="15.05" thickBot="1" x14ac:dyDescent="0.35">
      <c r="A35" s="77"/>
      <c r="B35" s="77"/>
      <c r="C35" s="77"/>
      <c r="D35" s="77" t="s">
        <v>26</v>
      </c>
      <c r="E35" s="77"/>
      <c r="F35" s="77"/>
      <c r="G35" s="77"/>
      <c r="H35" s="77"/>
      <c r="I35" s="116">
        <f>ROUND(I24+I27+I34,5)</f>
        <v>0</v>
      </c>
      <c r="J35"/>
      <c r="K35"/>
      <c r="L35"/>
      <c r="M35"/>
      <c r="N35"/>
      <c r="O35"/>
    </row>
    <row r="36" spans="1:15" s="86" customFormat="1" ht="15.05" thickBot="1" x14ac:dyDescent="0.35">
      <c r="A36" s="77"/>
      <c r="B36" s="77" t="s">
        <v>27</v>
      </c>
      <c r="C36" s="77"/>
      <c r="D36" s="77"/>
      <c r="E36" s="77"/>
      <c r="F36" s="77"/>
      <c r="G36" s="77"/>
      <c r="H36" s="77"/>
      <c r="I36" s="116">
        <f>ROUND(I5+I23-I35,5)</f>
        <v>0</v>
      </c>
      <c r="J36"/>
      <c r="K36"/>
      <c r="L36"/>
      <c r="M36"/>
      <c r="N36"/>
      <c r="O36"/>
    </row>
    <row r="37" spans="1:15" s="86" customFormat="1" ht="11.3" thickBot="1" x14ac:dyDescent="0.3">
      <c r="A37" s="77" t="s">
        <v>28</v>
      </c>
      <c r="B37" s="77"/>
      <c r="C37" s="77"/>
      <c r="D37" s="77"/>
      <c r="E37" s="77"/>
      <c r="F37" s="77"/>
      <c r="G37" s="77"/>
      <c r="H37" s="77"/>
      <c r="I37" s="115">
        <f>I36</f>
        <v>0</v>
      </c>
    </row>
    <row r="38" spans="1:15" ht="15.05" thickTop="1" x14ac:dyDescent="0.3">
      <c r="I38"/>
    </row>
    <row r="39" spans="1:15" s="86" customFormat="1" x14ac:dyDescent="0.3">
      <c r="I39"/>
      <c r="J39"/>
      <c r="K39"/>
      <c r="L39"/>
      <c r="M39"/>
      <c r="N39"/>
      <c r="O39"/>
    </row>
    <row r="40" spans="1:15" x14ac:dyDescent="0.3">
      <c r="I40"/>
    </row>
    <row r="41" spans="1:15" x14ac:dyDescent="0.3">
      <c r="I41"/>
    </row>
    <row r="42" spans="1:15" x14ac:dyDescent="0.3">
      <c r="I42"/>
    </row>
    <row r="43" spans="1:15" s="86" customFormat="1" x14ac:dyDescent="0.3">
      <c r="I43"/>
      <c r="J43"/>
      <c r="K43"/>
      <c r="L43"/>
      <c r="M43"/>
      <c r="N43"/>
      <c r="O43"/>
    </row>
  </sheetData>
  <pageMargins left="0.7" right="0.3" top="0.75" bottom="0.75" header="0.1" footer="0.3"/>
  <pageSetup scale="90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195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20472</xdr:colOff>
                <xdr:row>0</xdr:row>
                <xdr:rowOff>232012</xdr:rowOff>
              </to>
            </anchor>
          </controlPr>
        </control>
      </mc:Choice>
      <mc:Fallback>
        <control shapeId="19550" r:id="rId4" name="HEADER"/>
      </mc:Fallback>
    </mc:AlternateContent>
    <mc:AlternateContent xmlns:mc="http://schemas.openxmlformats.org/markup-compatibility/2006">
      <mc:Choice Requires="x14">
        <control shapeId="195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20472</xdr:colOff>
                <xdr:row>0</xdr:row>
                <xdr:rowOff>232012</xdr:rowOff>
              </to>
            </anchor>
          </controlPr>
        </control>
      </mc:Choice>
      <mc:Fallback>
        <control shapeId="19549" r:id="rId6" name="FILTER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rgb="FF9954CC"/>
  </sheetPr>
  <dimension ref="A1:AD41"/>
  <sheetViews>
    <sheetView showGridLines="0" zoomScale="95" zoomScaleNormal="95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A4" sqref="A4"/>
    </sheetView>
  </sheetViews>
  <sheetFormatPr defaultRowHeight="14.55" x14ac:dyDescent="0.3"/>
  <cols>
    <col min="1" max="4" width="0.921875" style="86" customWidth="1"/>
    <col min="5" max="5" width="16.84375" style="86" customWidth="1"/>
    <col min="6" max="6" width="7.4609375" bestFit="1" customWidth="1"/>
    <col min="7" max="7" width="2.23046875" customWidth="1"/>
    <col min="8" max="8" width="7.4609375" bestFit="1" customWidth="1"/>
    <col min="9" max="9" width="2.23046875" customWidth="1"/>
    <col min="10" max="10" width="7.4609375" bestFit="1" customWidth="1"/>
    <col min="11" max="11" width="2.23046875" customWidth="1"/>
    <col min="12" max="12" width="7.4609375" bestFit="1" customWidth="1"/>
    <col min="13" max="13" width="2.23046875" customWidth="1"/>
    <col min="14" max="14" width="7.4609375" bestFit="1" customWidth="1"/>
    <col min="15" max="15" width="2.23046875" customWidth="1"/>
    <col min="16" max="16" width="7.4609375" bestFit="1" customWidth="1"/>
    <col min="17" max="17" width="2.23046875" customWidth="1"/>
    <col min="18" max="18" width="7.4609375" bestFit="1" customWidth="1"/>
    <col min="19" max="19" width="2.23046875" customWidth="1"/>
    <col min="20" max="20" width="7.4609375" bestFit="1" customWidth="1"/>
    <col min="21" max="21" width="2.23046875" customWidth="1"/>
    <col min="22" max="22" width="7.4609375" bestFit="1" customWidth="1"/>
    <col min="23" max="23" width="2.23046875" customWidth="1"/>
    <col min="24" max="24" width="7.4609375" bestFit="1" customWidth="1"/>
    <col min="25" max="25" width="2.23046875" customWidth="1"/>
    <col min="26" max="26" width="7.4609375" bestFit="1" customWidth="1"/>
    <col min="27" max="27" width="2.23046875" customWidth="1"/>
    <col min="28" max="28" width="7.4609375" bestFit="1" customWidth="1"/>
    <col min="29" max="29" width="2.23046875" customWidth="1"/>
    <col min="30" max="30" width="6.765625" bestFit="1" customWidth="1"/>
    <col min="31" max="32" width="1.69140625" customWidth="1"/>
  </cols>
  <sheetData>
    <row r="1" spans="1:30" ht="23.1" x14ac:dyDescent="0.45">
      <c r="A1" s="78" t="s">
        <v>0</v>
      </c>
      <c r="B1" s="77"/>
      <c r="C1" s="77"/>
      <c r="D1" s="77"/>
      <c r="E1" s="7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9"/>
    </row>
    <row r="2" spans="1:30" ht="17.75" x14ac:dyDescent="0.35">
      <c r="A2" s="79" t="s">
        <v>281</v>
      </c>
      <c r="B2" s="77"/>
      <c r="C2" s="77"/>
      <c r="D2" s="77"/>
      <c r="E2" s="7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87">
        <v>46158</v>
      </c>
    </row>
    <row r="3" spans="1:30" x14ac:dyDescent="0.3">
      <c r="A3" s="80" t="s">
        <v>324</v>
      </c>
      <c r="B3" s="77"/>
      <c r="C3" s="77"/>
      <c r="D3" s="77"/>
      <c r="E3" s="7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88" t="s">
        <v>3</v>
      </c>
    </row>
    <row r="4" spans="1:30" s="1" customFormat="1" ht="15.05" thickBot="1" x14ac:dyDescent="0.35">
      <c r="A4" s="89"/>
      <c r="B4" s="89"/>
      <c r="C4" s="89"/>
      <c r="D4" s="89"/>
      <c r="E4" s="89"/>
      <c r="F4" s="90" t="s">
        <v>123</v>
      </c>
      <c r="G4" s="18"/>
      <c r="H4" s="90" t="s">
        <v>124</v>
      </c>
      <c r="I4" s="18"/>
      <c r="J4" s="90" t="s">
        <v>125</v>
      </c>
      <c r="K4" s="18"/>
      <c r="L4" s="90" t="s">
        <v>126</v>
      </c>
      <c r="M4" s="18"/>
      <c r="N4" s="90" t="s">
        <v>127</v>
      </c>
      <c r="O4" s="18"/>
      <c r="P4" s="90" t="s">
        <v>128</v>
      </c>
      <c r="Q4" s="18"/>
      <c r="R4" s="90" t="s">
        <v>122</v>
      </c>
      <c r="S4" s="18"/>
      <c r="T4" s="90" t="s">
        <v>133</v>
      </c>
      <c r="U4" s="18"/>
      <c r="V4" s="90" t="s">
        <v>249</v>
      </c>
      <c r="W4" s="18"/>
      <c r="X4" s="90" t="s">
        <v>290</v>
      </c>
      <c r="Y4" s="18"/>
      <c r="Z4" s="90" t="s">
        <v>292</v>
      </c>
      <c r="AA4" s="18"/>
      <c r="AB4" s="90" t="s">
        <v>325</v>
      </c>
      <c r="AC4" s="18"/>
      <c r="AD4" s="90" t="s">
        <v>8</v>
      </c>
    </row>
    <row r="5" spans="1:30" ht="15.05" thickTop="1" x14ac:dyDescent="0.3">
      <c r="A5" s="77"/>
      <c r="B5" s="77" t="s">
        <v>9</v>
      </c>
      <c r="C5" s="77"/>
      <c r="D5" s="77"/>
      <c r="E5" s="77"/>
      <c r="F5" s="81"/>
      <c r="G5" s="92"/>
      <c r="H5" s="81"/>
      <c r="I5" s="92"/>
      <c r="J5" s="81"/>
      <c r="K5" s="92"/>
      <c r="L5" s="81"/>
      <c r="M5" s="92"/>
      <c r="N5" s="81"/>
      <c r="O5" s="92"/>
      <c r="P5" s="81"/>
      <c r="Q5" s="92"/>
      <c r="R5" s="81"/>
      <c r="S5" s="92"/>
      <c r="T5" s="81"/>
      <c r="U5" s="92"/>
      <c r="V5" s="81"/>
      <c r="W5" s="92"/>
      <c r="X5" s="81"/>
      <c r="Y5" s="92"/>
      <c r="Z5" s="81"/>
      <c r="AA5" s="92"/>
      <c r="AB5" s="81"/>
      <c r="AC5" s="92"/>
      <c r="AD5" s="81"/>
    </row>
    <row r="6" spans="1:30" x14ac:dyDescent="0.3">
      <c r="A6" s="77"/>
      <c r="B6" s="77"/>
      <c r="C6" s="77"/>
      <c r="D6" s="77" t="s">
        <v>10</v>
      </c>
      <c r="E6" s="77"/>
      <c r="F6" s="81"/>
      <c r="G6" s="92"/>
      <c r="H6" s="81"/>
      <c r="I6" s="92"/>
      <c r="J6" s="81"/>
      <c r="K6" s="92"/>
      <c r="L6" s="81"/>
      <c r="M6" s="92"/>
      <c r="N6" s="81"/>
      <c r="O6" s="92"/>
      <c r="P6" s="81"/>
      <c r="Q6" s="92"/>
      <c r="R6" s="81"/>
      <c r="S6" s="92"/>
      <c r="T6" s="81"/>
      <c r="U6" s="92"/>
      <c r="V6" s="81"/>
      <c r="W6" s="92"/>
      <c r="X6" s="81"/>
      <c r="Y6" s="92"/>
      <c r="Z6" s="81"/>
      <c r="AA6" s="92"/>
      <c r="AB6" s="81"/>
      <c r="AC6" s="92"/>
      <c r="AD6" s="81"/>
    </row>
    <row r="7" spans="1:30" x14ac:dyDescent="0.3">
      <c r="A7" s="77"/>
      <c r="B7" s="77"/>
      <c r="C7" s="77"/>
      <c r="D7" s="77"/>
      <c r="E7" s="77" t="s">
        <v>134</v>
      </c>
      <c r="F7" s="81">
        <v>12009</v>
      </c>
      <c r="G7" s="92"/>
      <c r="H7" s="81">
        <v>14592</v>
      </c>
      <c r="I7" s="92"/>
      <c r="J7" s="81">
        <v>13985</v>
      </c>
      <c r="K7" s="92"/>
      <c r="L7" s="81">
        <v>11931</v>
      </c>
      <c r="M7" s="92"/>
      <c r="N7" s="81">
        <v>12053</v>
      </c>
      <c r="O7" s="92"/>
      <c r="P7" s="81">
        <v>3266</v>
      </c>
      <c r="Q7" s="92"/>
      <c r="R7" s="81">
        <v>8844</v>
      </c>
      <c r="S7" s="92"/>
      <c r="T7" s="81">
        <v>9998</v>
      </c>
      <c r="U7" s="92"/>
      <c r="V7" s="81">
        <v>11249</v>
      </c>
      <c r="W7" s="92"/>
      <c r="X7" s="81">
        <v>10305</v>
      </c>
      <c r="Y7" s="92"/>
      <c r="Z7" s="81">
        <v>11496</v>
      </c>
      <c r="AA7" s="92"/>
      <c r="AB7" s="81">
        <v>1762</v>
      </c>
      <c r="AC7" s="92"/>
      <c r="AD7" s="81">
        <f>ROUND(SUM(F7:AB7),5)</f>
        <v>121490</v>
      </c>
    </row>
    <row r="8" spans="1:30" x14ac:dyDescent="0.3">
      <c r="A8" s="77"/>
      <c r="B8" s="77"/>
      <c r="C8" s="77"/>
      <c r="D8" s="77"/>
      <c r="E8" s="77" t="s">
        <v>135</v>
      </c>
      <c r="F8" s="81">
        <v>123188</v>
      </c>
      <c r="G8" s="92"/>
      <c r="H8" s="81">
        <v>143319</v>
      </c>
      <c r="I8" s="92"/>
      <c r="J8" s="81">
        <v>133902</v>
      </c>
      <c r="K8" s="92"/>
      <c r="L8" s="81">
        <v>160444</v>
      </c>
      <c r="M8" s="92"/>
      <c r="N8" s="81">
        <v>160399</v>
      </c>
      <c r="O8" s="92"/>
      <c r="P8" s="81">
        <v>152464</v>
      </c>
      <c r="Q8" s="92"/>
      <c r="R8" s="81">
        <v>174740</v>
      </c>
      <c r="S8" s="92"/>
      <c r="T8" s="81">
        <v>153001</v>
      </c>
      <c r="U8" s="92"/>
      <c r="V8" s="81">
        <v>147543</v>
      </c>
      <c r="W8" s="92"/>
      <c r="X8" s="81">
        <v>152965</v>
      </c>
      <c r="Y8" s="92"/>
      <c r="Z8" s="81">
        <v>150464</v>
      </c>
      <c r="AA8" s="92"/>
      <c r="AB8" s="81">
        <v>62360</v>
      </c>
      <c r="AC8" s="92"/>
      <c r="AD8" s="81">
        <f>ROUND(SUM(F8:AB8),5)</f>
        <v>1714789</v>
      </c>
    </row>
    <row r="9" spans="1:30" x14ac:dyDescent="0.3">
      <c r="A9" s="77"/>
      <c r="B9" s="77"/>
      <c r="C9" s="77"/>
      <c r="D9" s="77"/>
      <c r="E9" s="77" t="s">
        <v>13</v>
      </c>
      <c r="F9" s="81">
        <v>75</v>
      </c>
      <c r="G9" s="92"/>
      <c r="H9" s="81">
        <v>75</v>
      </c>
      <c r="I9" s="92"/>
      <c r="J9" s="81">
        <v>809</v>
      </c>
      <c r="K9" s="92"/>
      <c r="L9" s="81">
        <v>988</v>
      </c>
      <c r="M9" s="92"/>
      <c r="N9" s="81">
        <v>1091</v>
      </c>
      <c r="O9" s="92"/>
      <c r="P9" s="81">
        <v>1283</v>
      </c>
      <c r="Q9" s="92"/>
      <c r="R9" s="81">
        <v>342</v>
      </c>
      <c r="S9" s="92"/>
      <c r="T9" s="81">
        <v>894</v>
      </c>
      <c r="U9" s="92"/>
      <c r="V9" s="81">
        <v>1023</v>
      </c>
      <c r="W9" s="92"/>
      <c r="X9" s="81">
        <v>5086</v>
      </c>
      <c r="Y9" s="92"/>
      <c r="Z9" s="81">
        <v>6555</v>
      </c>
      <c r="AA9" s="92"/>
      <c r="AB9" s="81">
        <v>2439</v>
      </c>
      <c r="AC9" s="92"/>
      <c r="AD9" s="81">
        <f>ROUND(SUM(F9:AB9),5)</f>
        <v>20660</v>
      </c>
    </row>
    <row r="10" spans="1:30" x14ac:dyDescent="0.3">
      <c r="A10" s="77"/>
      <c r="B10" s="77"/>
      <c r="C10" s="77"/>
      <c r="D10" s="77"/>
      <c r="E10" s="77" t="s">
        <v>136</v>
      </c>
      <c r="F10" s="81"/>
      <c r="G10" s="92"/>
      <c r="H10" s="81"/>
      <c r="I10" s="92"/>
      <c r="J10" s="81"/>
      <c r="K10" s="92"/>
      <c r="L10" s="81"/>
      <c r="M10" s="92"/>
      <c r="N10" s="81"/>
      <c r="O10" s="92"/>
      <c r="P10" s="81"/>
      <c r="Q10" s="92"/>
      <c r="R10" s="81"/>
      <c r="S10" s="92"/>
      <c r="T10" s="81"/>
      <c r="U10" s="92"/>
      <c r="V10" s="81"/>
      <c r="W10" s="92"/>
      <c r="X10" s="81"/>
      <c r="Y10" s="92"/>
      <c r="Z10" s="81"/>
      <c r="AA10" s="92"/>
      <c r="AB10" s="81"/>
      <c r="AC10" s="92"/>
      <c r="AD10" s="81"/>
    </row>
    <row r="11" spans="1:30" s="86" customFormat="1" ht="10.75" x14ac:dyDescent="0.25">
      <c r="A11" s="77"/>
      <c r="B11" s="77"/>
      <c r="C11" s="77"/>
      <c r="D11" s="77"/>
      <c r="E11" s="77" t="s">
        <v>14</v>
      </c>
      <c r="F11" s="81">
        <v>1820</v>
      </c>
      <c r="G11" s="92"/>
      <c r="H11" s="81">
        <v>1915</v>
      </c>
      <c r="I11" s="92"/>
      <c r="J11" s="81">
        <v>1611</v>
      </c>
      <c r="K11" s="92"/>
      <c r="L11" s="81">
        <v>872</v>
      </c>
      <c r="M11" s="92"/>
      <c r="N11" s="81">
        <v>1248</v>
      </c>
      <c r="O11" s="92"/>
      <c r="P11" s="81">
        <v>1009</v>
      </c>
      <c r="Q11" s="92"/>
      <c r="R11" s="81">
        <v>1251</v>
      </c>
      <c r="S11" s="92"/>
      <c r="T11" s="81">
        <v>476</v>
      </c>
      <c r="U11" s="92"/>
      <c r="V11" s="81">
        <v>293</v>
      </c>
      <c r="W11" s="92"/>
      <c r="X11" s="81">
        <v>785</v>
      </c>
      <c r="Y11" s="92"/>
      <c r="Z11" s="81">
        <v>300</v>
      </c>
      <c r="AA11" s="92"/>
      <c r="AB11" s="81"/>
      <c r="AC11" s="92"/>
      <c r="AD11" s="81">
        <f>ROUND(SUM(F11:AB11),5)</f>
        <v>11580</v>
      </c>
    </row>
    <row r="12" spans="1:30" ht="15.05" thickBot="1" x14ac:dyDescent="0.35">
      <c r="A12" s="77"/>
      <c r="B12" s="77"/>
      <c r="C12" s="77"/>
      <c r="D12" s="77"/>
      <c r="E12" s="77" t="s">
        <v>15</v>
      </c>
      <c r="F12" s="83">
        <v>842</v>
      </c>
      <c r="G12" s="92"/>
      <c r="H12" s="83">
        <v>3266</v>
      </c>
      <c r="I12" s="92"/>
      <c r="J12" s="83">
        <v>2206</v>
      </c>
      <c r="K12" s="92"/>
      <c r="L12" s="83">
        <v>4582</v>
      </c>
      <c r="M12" s="92"/>
      <c r="N12" s="83">
        <v>1702</v>
      </c>
      <c r="O12" s="92"/>
      <c r="P12" s="83">
        <v>595</v>
      </c>
      <c r="Q12" s="92"/>
      <c r="R12" s="83">
        <v>1710</v>
      </c>
      <c r="S12" s="92"/>
      <c r="T12" s="83">
        <v>4455</v>
      </c>
      <c r="U12" s="92"/>
      <c r="V12" s="83">
        <v>4116</v>
      </c>
      <c r="W12" s="92"/>
      <c r="X12" s="83">
        <v>906</v>
      </c>
      <c r="Y12" s="92"/>
      <c r="Z12" s="83">
        <v>125</v>
      </c>
      <c r="AA12" s="92"/>
      <c r="AB12" s="83">
        <v>63</v>
      </c>
      <c r="AC12" s="92"/>
      <c r="AD12" s="83">
        <f>ROUND(SUM(F12:AB12),5)</f>
        <v>24568</v>
      </c>
    </row>
    <row r="13" spans="1:30" x14ac:dyDescent="0.3">
      <c r="A13" s="77"/>
      <c r="B13" s="77"/>
      <c r="C13" s="77"/>
      <c r="D13" s="77" t="s">
        <v>16</v>
      </c>
      <c r="E13" s="77"/>
      <c r="F13" s="81">
        <f>ROUND(SUM(F6:F12),5)</f>
        <v>137934</v>
      </c>
      <c r="G13" s="92"/>
      <c r="H13" s="81">
        <f>ROUND(SUM(H6:H12),5)</f>
        <v>163167</v>
      </c>
      <c r="I13" s="92"/>
      <c r="J13" s="81">
        <f>ROUND(SUM(J6:J12),5)</f>
        <v>152513</v>
      </c>
      <c r="K13" s="92"/>
      <c r="L13" s="81">
        <f>ROUND(SUM(L6:L12),5)</f>
        <v>178817</v>
      </c>
      <c r="M13" s="92"/>
      <c r="N13" s="81">
        <f>ROUND(SUM(N6:N12),5)</f>
        <v>176493</v>
      </c>
      <c r="O13" s="92"/>
      <c r="P13" s="81">
        <f>ROUND(SUM(P6:P12),5)</f>
        <v>158617</v>
      </c>
      <c r="Q13" s="92"/>
      <c r="R13" s="81">
        <f>ROUND(SUM(R6:R12),5)</f>
        <v>186887</v>
      </c>
      <c r="S13" s="92"/>
      <c r="T13" s="81">
        <f>ROUND(SUM(T6:T12),5)</f>
        <v>168824</v>
      </c>
      <c r="U13" s="92"/>
      <c r="V13" s="81">
        <f>ROUND(SUM(V6:V12),5)</f>
        <v>164224</v>
      </c>
      <c r="W13" s="92"/>
      <c r="X13" s="81">
        <f>ROUND(SUM(X6:X12),5)</f>
        <v>170047</v>
      </c>
      <c r="Y13" s="92"/>
      <c r="Z13" s="81">
        <f>ROUND(SUM(Z6:Z12),5)</f>
        <v>168940</v>
      </c>
      <c r="AA13" s="92"/>
      <c r="AB13" s="81">
        <f>ROUND(SUM(AB6:AB12),5)</f>
        <v>66624</v>
      </c>
      <c r="AC13" s="92"/>
      <c r="AD13" s="81">
        <f>ROUND(SUM(F13:AB13),5)</f>
        <v>1893087</v>
      </c>
    </row>
    <row r="14" spans="1:30" x14ac:dyDescent="0.3">
      <c r="A14" s="77"/>
      <c r="B14" s="77"/>
      <c r="C14" s="77"/>
      <c r="D14" s="77" t="s">
        <v>34</v>
      </c>
      <c r="E14" s="77"/>
      <c r="F14" s="81"/>
      <c r="G14" s="92"/>
      <c r="H14" s="81"/>
      <c r="I14" s="92"/>
      <c r="J14" s="81"/>
      <c r="K14" s="92"/>
      <c r="L14" s="81"/>
      <c r="M14" s="92"/>
      <c r="N14" s="81"/>
      <c r="O14" s="92"/>
      <c r="P14" s="81"/>
      <c r="Q14" s="92"/>
      <c r="R14" s="81"/>
      <c r="S14" s="92"/>
      <c r="T14" s="81"/>
      <c r="U14" s="92"/>
      <c r="V14" s="81"/>
      <c r="W14" s="92"/>
      <c r="X14" s="81"/>
      <c r="Y14" s="92"/>
      <c r="Z14" s="81"/>
      <c r="AA14" s="92"/>
      <c r="AB14" s="81"/>
      <c r="AC14" s="92"/>
      <c r="AD14" s="81"/>
    </row>
    <row r="15" spans="1:30" ht="15.05" thickBot="1" x14ac:dyDescent="0.35">
      <c r="A15" s="77"/>
      <c r="B15" s="77"/>
      <c r="C15" s="77"/>
      <c r="D15" s="77"/>
      <c r="E15" s="77" t="s">
        <v>137</v>
      </c>
      <c r="F15" s="81">
        <v>57</v>
      </c>
      <c r="G15" s="92"/>
      <c r="H15" s="81">
        <v>292</v>
      </c>
      <c r="I15" s="92"/>
      <c r="J15" s="81">
        <v>280</v>
      </c>
      <c r="K15" s="92"/>
      <c r="L15" s="81">
        <v>322</v>
      </c>
      <c r="M15" s="92"/>
      <c r="N15" s="81">
        <v>311</v>
      </c>
      <c r="O15" s="92"/>
      <c r="P15" s="81"/>
      <c r="Q15" s="92"/>
      <c r="R15" s="81"/>
      <c r="S15" s="92"/>
      <c r="T15" s="81"/>
      <c r="U15" s="92"/>
      <c r="V15" s="81"/>
      <c r="W15" s="92"/>
      <c r="X15" s="81"/>
      <c r="Y15" s="92"/>
      <c r="Z15" s="81"/>
      <c r="AA15" s="92"/>
      <c r="AB15" s="81"/>
      <c r="AC15" s="92"/>
      <c r="AD15" s="81">
        <f>ROUND(SUM(F15:AB15),5)</f>
        <v>1262</v>
      </c>
    </row>
    <row r="16" spans="1:30" ht="15.05" thickBot="1" x14ac:dyDescent="0.35">
      <c r="A16" s="77"/>
      <c r="B16" s="77"/>
      <c r="C16" s="77"/>
      <c r="D16" s="77" t="s">
        <v>36</v>
      </c>
      <c r="E16" s="77"/>
      <c r="F16" s="82">
        <f>ROUND(SUM(F14:F15),5)</f>
        <v>57</v>
      </c>
      <c r="G16" s="92"/>
      <c r="H16" s="82">
        <f>ROUND(SUM(H14:H15),5)</f>
        <v>292</v>
      </c>
      <c r="I16" s="92"/>
      <c r="J16" s="82">
        <f>ROUND(SUM(J14:J15),5)</f>
        <v>280</v>
      </c>
      <c r="K16" s="92"/>
      <c r="L16" s="82">
        <f>ROUND(SUM(L14:L15),5)</f>
        <v>322</v>
      </c>
      <c r="M16" s="92"/>
      <c r="N16" s="82">
        <f>ROUND(SUM(N14:N15),5)</f>
        <v>311</v>
      </c>
      <c r="O16" s="92"/>
      <c r="P16" s="82"/>
      <c r="Q16" s="92"/>
      <c r="R16" s="82"/>
      <c r="S16" s="92"/>
      <c r="T16" s="82"/>
      <c r="U16" s="92"/>
      <c r="V16" s="82"/>
      <c r="W16" s="92"/>
      <c r="X16" s="82"/>
      <c r="Y16" s="92"/>
      <c r="Z16" s="82"/>
      <c r="AA16" s="92"/>
      <c r="AB16" s="82"/>
      <c r="AC16" s="92"/>
      <c r="AD16" s="82">
        <f>ROUND(SUM(F16:AB16),5)</f>
        <v>1262</v>
      </c>
    </row>
    <row r="17" spans="1:30" x14ac:dyDescent="0.3">
      <c r="A17" s="77"/>
      <c r="B17" s="77"/>
      <c r="C17" s="77" t="s">
        <v>17</v>
      </c>
      <c r="D17" s="77"/>
      <c r="E17" s="77"/>
      <c r="F17" s="81">
        <f>ROUND(F13-F16,5)</f>
        <v>137877</v>
      </c>
      <c r="G17" s="92"/>
      <c r="H17" s="81">
        <f>ROUND(H13-H16,5)</f>
        <v>162875</v>
      </c>
      <c r="I17" s="92"/>
      <c r="J17" s="81">
        <f>ROUND(J13-J16,5)</f>
        <v>152233</v>
      </c>
      <c r="K17" s="92"/>
      <c r="L17" s="81">
        <f>ROUND(L13-L16,5)</f>
        <v>178495</v>
      </c>
      <c r="M17" s="92"/>
      <c r="N17" s="81">
        <f>ROUND(N13-N16,5)</f>
        <v>176182</v>
      </c>
      <c r="O17" s="92"/>
      <c r="P17" s="81">
        <f>ROUND(P13-P16,5)</f>
        <v>158617</v>
      </c>
      <c r="Q17" s="92"/>
      <c r="R17" s="81">
        <f>ROUND(R13-R16,5)</f>
        <v>186887</v>
      </c>
      <c r="S17" s="92"/>
      <c r="T17" s="81">
        <f>ROUND(T13-T16,5)</f>
        <v>168824</v>
      </c>
      <c r="U17" s="92"/>
      <c r="V17" s="81">
        <f>ROUND(V13-V16,5)</f>
        <v>164224</v>
      </c>
      <c r="W17" s="92"/>
      <c r="X17" s="81">
        <f>ROUND(X13-X16,5)</f>
        <v>170047</v>
      </c>
      <c r="Y17" s="92"/>
      <c r="Z17" s="81">
        <f>ROUND(Z13-Z16,5)</f>
        <v>168940</v>
      </c>
      <c r="AA17" s="92"/>
      <c r="AB17" s="81">
        <f>ROUND(AB13-AB16,5)</f>
        <v>66624</v>
      </c>
      <c r="AC17" s="92"/>
      <c r="AD17" s="81">
        <f>ROUND(SUM(F17:AB17),5)</f>
        <v>1891825</v>
      </c>
    </row>
    <row r="18" spans="1:30" x14ac:dyDescent="0.3">
      <c r="A18" s="77"/>
      <c r="B18" s="77"/>
      <c r="C18" s="77"/>
      <c r="D18" s="77" t="s">
        <v>18</v>
      </c>
      <c r="E18" s="77"/>
      <c r="F18" s="81"/>
      <c r="G18" s="92"/>
      <c r="H18" s="81"/>
      <c r="I18" s="92"/>
      <c r="J18" s="81"/>
      <c r="K18" s="92"/>
      <c r="L18" s="81"/>
      <c r="M18" s="92"/>
      <c r="N18" s="81"/>
      <c r="O18" s="92"/>
      <c r="P18" s="81"/>
      <c r="Q18" s="92"/>
      <c r="R18" s="81"/>
      <c r="S18" s="92"/>
      <c r="T18" s="81"/>
      <c r="U18" s="92"/>
      <c r="V18" s="81"/>
      <c r="W18" s="92"/>
      <c r="X18" s="81"/>
      <c r="Y18" s="92"/>
      <c r="Z18" s="81"/>
      <c r="AA18" s="92"/>
      <c r="AB18" s="81"/>
      <c r="AC18" s="92"/>
      <c r="AD18" s="81"/>
    </row>
    <row r="19" spans="1:30" x14ac:dyDescent="0.3">
      <c r="A19" s="77"/>
      <c r="B19" s="77"/>
      <c r="C19" s="77"/>
      <c r="D19" s="77"/>
      <c r="E19" s="77" t="s">
        <v>29</v>
      </c>
      <c r="F19" s="81">
        <v>11790</v>
      </c>
      <c r="G19" s="92"/>
      <c r="H19" s="81">
        <v>13972</v>
      </c>
      <c r="I19" s="92"/>
      <c r="J19" s="81">
        <v>11095</v>
      </c>
      <c r="K19" s="92"/>
      <c r="L19" s="81">
        <v>11080</v>
      </c>
      <c r="M19" s="92"/>
      <c r="N19" s="81">
        <v>10617</v>
      </c>
      <c r="O19" s="92"/>
      <c r="P19" s="81">
        <v>3000</v>
      </c>
      <c r="Q19" s="92"/>
      <c r="R19" s="81">
        <v>10600</v>
      </c>
      <c r="S19" s="92"/>
      <c r="T19" s="81">
        <v>9742</v>
      </c>
      <c r="U19" s="92"/>
      <c r="V19" s="81">
        <v>11096</v>
      </c>
      <c r="W19" s="92"/>
      <c r="X19" s="81">
        <v>7216</v>
      </c>
      <c r="Y19" s="92"/>
      <c r="Z19" s="81">
        <v>11835</v>
      </c>
      <c r="AA19" s="92"/>
      <c r="AB19" s="81"/>
      <c r="AC19" s="92"/>
      <c r="AD19" s="81">
        <f t="shared" ref="AD19:AD32" si="0">ROUND(SUM(F19:AB19),5)</f>
        <v>112043</v>
      </c>
    </row>
    <row r="20" spans="1:30" x14ac:dyDescent="0.3">
      <c r="A20" s="77"/>
      <c r="B20" s="77"/>
      <c r="C20" s="77"/>
      <c r="D20" s="77"/>
      <c r="E20" s="77" t="s">
        <v>138</v>
      </c>
      <c r="F20" s="81">
        <v>36797</v>
      </c>
      <c r="G20" s="92"/>
      <c r="H20" s="81">
        <v>38272</v>
      </c>
      <c r="I20" s="92"/>
      <c r="J20" s="81">
        <v>42873</v>
      </c>
      <c r="K20" s="92"/>
      <c r="L20" s="81">
        <v>47511</v>
      </c>
      <c r="M20" s="92"/>
      <c r="N20" s="81">
        <v>52604</v>
      </c>
      <c r="O20" s="92"/>
      <c r="P20" s="81">
        <v>57277</v>
      </c>
      <c r="Q20" s="92"/>
      <c r="R20" s="81">
        <v>57325</v>
      </c>
      <c r="S20" s="92"/>
      <c r="T20" s="81">
        <v>59248</v>
      </c>
      <c r="U20" s="92"/>
      <c r="V20" s="81">
        <v>62357</v>
      </c>
      <c r="W20" s="92"/>
      <c r="X20" s="81">
        <v>56541</v>
      </c>
      <c r="Y20" s="92"/>
      <c r="Z20" s="81">
        <v>65194</v>
      </c>
      <c r="AA20" s="92"/>
      <c r="AB20" s="81">
        <v>22775</v>
      </c>
      <c r="AC20" s="92"/>
      <c r="AD20" s="81">
        <f t="shared" si="0"/>
        <v>598774</v>
      </c>
    </row>
    <row r="21" spans="1:30" x14ac:dyDescent="0.3">
      <c r="A21" s="77"/>
      <c r="B21" s="77"/>
      <c r="C21" s="77"/>
      <c r="D21" s="77"/>
      <c r="E21" s="77" t="s">
        <v>20</v>
      </c>
      <c r="F21" s="81">
        <v>39777</v>
      </c>
      <c r="G21" s="92"/>
      <c r="H21" s="81">
        <v>43598</v>
      </c>
      <c r="I21" s="92"/>
      <c r="J21" s="81">
        <v>40019</v>
      </c>
      <c r="K21" s="92"/>
      <c r="L21" s="81">
        <v>42223</v>
      </c>
      <c r="M21" s="92"/>
      <c r="N21" s="81">
        <v>42962</v>
      </c>
      <c r="O21" s="92"/>
      <c r="P21" s="81">
        <v>44034</v>
      </c>
      <c r="Q21" s="92"/>
      <c r="R21" s="81">
        <v>43936</v>
      </c>
      <c r="S21" s="92"/>
      <c r="T21" s="81">
        <v>45225</v>
      </c>
      <c r="U21" s="92"/>
      <c r="V21" s="81">
        <v>40157</v>
      </c>
      <c r="W21" s="92"/>
      <c r="X21" s="81">
        <v>41130</v>
      </c>
      <c r="Y21" s="92"/>
      <c r="Z21" s="81">
        <v>52274</v>
      </c>
      <c r="AA21" s="92"/>
      <c r="AB21" s="81">
        <v>25266</v>
      </c>
      <c r="AC21" s="92"/>
      <c r="AD21" s="81">
        <f t="shared" si="0"/>
        <v>500601</v>
      </c>
    </row>
    <row r="22" spans="1:30" x14ac:dyDescent="0.3">
      <c r="A22" s="77"/>
      <c r="B22" s="77"/>
      <c r="C22" s="77"/>
      <c r="D22" s="77"/>
      <c r="E22" s="77" t="s">
        <v>139</v>
      </c>
      <c r="F22" s="81">
        <v>35</v>
      </c>
      <c r="G22" s="92"/>
      <c r="H22" s="81">
        <v>1244</v>
      </c>
      <c r="I22" s="92"/>
      <c r="J22" s="81">
        <v>430</v>
      </c>
      <c r="K22" s="92"/>
      <c r="L22" s="81">
        <v>695</v>
      </c>
      <c r="M22" s="92"/>
      <c r="N22" s="81">
        <v>410</v>
      </c>
      <c r="O22" s="92"/>
      <c r="P22" s="81">
        <v>1216</v>
      </c>
      <c r="Q22" s="92"/>
      <c r="R22" s="81">
        <v>100</v>
      </c>
      <c r="S22" s="92"/>
      <c r="T22" s="81">
        <v>639</v>
      </c>
      <c r="U22" s="92"/>
      <c r="V22" s="81">
        <v>899</v>
      </c>
      <c r="W22" s="92"/>
      <c r="X22" s="81">
        <v>1365</v>
      </c>
      <c r="Y22" s="92"/>
      <c r="Z22" s="81"/>
      <c r="AA22" s="92"/>
      <c r="AB22" s="81"/>
      <c r="AC22" s="92"/>
      <c r="AD22" s="81">
        <f t="shared" si="0"/>
        <v>7033</v>
      </c>
    </row>
    <row r="23" spans="1:30" x14ac:dyDescent="0.3">
      <c r="A23" s="77"/>
      <c r="B23" s="77"/>
      <c r="C23" s="77"/>
      <c r="D23" s="77"/>
      <c r="E23" s="77" t="s">
        <v>21</v>
      </c>
      <c r="F23" s="81">
        <v>9408</v>
      </c>
      <c r="G23" s="92"/>
      <c r="H23" s="81">
        <v>10343</v>
      </c>
      <c r="I23" s="92"/>
      <c r="J23" s="81">
        <v>9634</v>
      </c>
      <c r="K23" s="92"/>
      <c r="L23" s="81">
        <v>9215</v>
      </c>
      <c r="M23" s="92"/>
      <c r="N23" s="81">
        <v>8495</v>
      </c>
      <c r="O23" s="92"/>
      <c r="P23" s="81">
        <v>9326</v>
      </c>
      <c r="Q23" s="92"/>
      <c r="R23" s="81">
        <v>9037</v>
      </c>
      <c r="S23" s="92"/>
      <c r="T23" s="81">
        <v>8919</v>
      </c>
      <c r="U23" s="92"/>
      <c r="V23" s="81">
        <v>7622</v>
      </c>
      <c r="W23" s="92"/>
      <c r="X23" s="81">
        <v>8026</v>
      </c>
      <c r="Y23" s="92"/>
      <c r="Z23" s="81">
        <v>8818</v>
      </c>
      <c r="AA23" s="92"/>
      <c r="AB23" s="81">
        <v>2631</v>
      </c>
      <c r="AC23" s="92"/>
      <c r="AD23" s="81">
        <f t="shared" si="0"/>
        <v>101474</v>
      </c>
    </row>
    <row r="24" spans="1:30" x14ac:dyDescent="0.3">
      <c r="A24" s="77"/>
      <c r="B24" s="77"/>
      <c r="C24" s="77"/>
      <c r="D24" s="77"/>
      <c r="E24" s="77" t="s">
        <v>140</v>
      </c>
      <c r="F24" s="81">
        <v>3707</v>
      </c>
      <c r="G24" s="92"/>
      <c r="H24" s="81">
        <v>2435</v>
      </c>
      <c r="I24" s="92"/>
      <c r="J24" s="81">
        <v>2063</v>
      </c>
      <c r="K24" s="92"/>
      <c r="L24" s="81">
        <v>2178</v>
      </c>
      <c r="M24" s="92"/>
      <c r="N24" s="81">
        <v>4218</v>
      </c>
      <c r="O24" s="92"/>
      <c r="P24" s="81">
        <v>2080</v>
      </c>
      <c r="Q24" s="92"/>
      <c r="R24" s="81">
        <v>3087</v>
      </c>
      <c r="S24" s="92"/>
      <c r="T24" s="81">
        <v>4584</v>
      </c>
      <c r="U24" s="92"/>
      <c r="V24" s="81">
        <v>3174</v>
      </c>
      <c r="W24" s="92"/>
      <c r="X24" s="81">
        <v>2964</v>
      </c>
      <c r="Y24" s="92"/>
      <c r="Z24" s="81">
        <v>3199</v>
      </c>
      <c r="AA24" s="92"/>
      <c r="AB24" s="81">
        <v>1082</v>
      </c>
      <c r="AC24" s="92"/>
      <c r="AD24" s="81">
        <f t="shared" si="0"/>
        <v>34771</v>
      </c>
    </row>
    <row r="25" spans="1:30" x14ac:dyDescent="0.3">
      <c r="A25" s="77"/>
      <c r="B25" s="77"/>
      <c r="C25" s="77"/>
      <c r="D25" s="77"/>
      <c r="E25" s="77" t="s">
        <v>141</v>
      </c>
      <c r="F25" s="81">
        <v>11933</v>
      </c>
      <c r="G25" s="92"/>
      <c r="H25" s="81">
        <v>11875</v>
      </c>
      <c r="I25" s="92"/>
      <c r="J25" s="81">
        <v>11753</v>
      </c>
      <c r="K25" s="92"/>
      <c r="L25" s="81">
        <v>11989</v>
      </c>
      <c r="M25" s="92"/>
      <c r="N25" s="81">
        <v>12164</v>
      </c>
      <c r="O25" s="92"/>
      <c r="P25" s="81">
        <v>12796</v>
      </c>
      <c r="Q25" s="92"/>
      <c r="R25" s="81">
        <v>12736</v>
      </c>
      <c r="S25" s="92"/>
      <c r="T25" s="81">
        <v>15142</v>
      </c>
      <c r="U25" s="92"/>
      <c r="V25" s="81">
        <v>11504</v>
      </c>
      <c r="W25" s="92"/>
      <c r="X25" s="81">
        <v>11007</v>
      </c>
      <c r="Y25" s="92"/>
      <c r="Z25" s="81">
        <v>12441</v>
      </c>
      <c r="AA25" s="92"/>
      <c r="AB25" s="81">
        <v>4267</v>
      </c>
      <c r="AC25" s="92"/>
      <c r="AD25" s="81">
        <f t="shared" si="0"/>
        <v>139607</v>
      </c>
    </row>
    <row r="26" spans="1:30" x14ac:dyDescent="0.3">
      <c r="A26" s="77"/>
      <c r="B26" s="77"/>
      <c r="C26" s="77"/>
      <c r="D26" s="77"/>
      <c r="E26" s="77" t="s">
        <v>142</v>
      </c>
      <c r="F26" s="81">
        <v>14858</v>
      </c>
      <c r="G26" s="92"/>
      <c r="H26" s="81">
        <v>20407</v>
      </c>
      <c r="I26" s="92"/>
      <c r="J26" s="81">
        <v>10813</v>
      </c>
      <c r="K26" s="92"/>
      <c r="L26" s="81">
        <v>17089</v>
      </c>
      <c r="M26" s="92"/>
      <c r="N26" s="81">
        <v>19125</v>
      </c>
      <c r="O26" s="92"/>
      <c r="P26" s="81">
        <v>5257</v>
      </c>
      <c r="Q26" s="92"/>
      <c r="R26" s="81">
        <v>6218</v>
      </c>
      <c r="S26" s="92"/>
      <c r="T26" s="81">
        <v>15055</v>
      </c>
      <c r="U26" s="92"/>
      <c r="V26" s="81">
        <v>18606</v>
      </c>
      <c r="W26" s="92"/>
      <c r="X26" s="81">
        <v>11320</v>
      </c>
      <c r="Y26" s="92"/>
      <c r="Z26" s="81">
        <v>17215</v>
      </c>
      <c r="AA26" s="92"/>
      <c r="AB26" s="81">
        <v>9431</v>
      </c>
      <c r="AC26" s="92"/>
      <c r="AD26" s="81">
        <f t="shared" si="0"/>
        <v>165394</v>
      </c>
    </row>
    <row r="27" spans="1:30" x14ac:dyDescent="0.3">
      <c r="A27" s="77"/>
      <c r="B27" s="77"/>
      <c r="C27" s="77"/>
      <c r="D27" s="77"/>
      <c r="E27" s="77" t="s">
        <v>143</v>
      </c>
      <c r="F27" s="81">
        <v>11146</v>
      </c>
      <c r="G27" s="92"/>
      <c r="H27" s="81">
        <v>9870</v>
      </c>
      <c r="I27" s="92"/>
      <c r="J27" s="81">
        <v>8550</v>
      </c>
      <c r="K27" s="92"/>
      <c r="L27" s="81">
        <v>9393</v>
      </c>
      <c r="M27" s="92"/>
      <c r="N27" s="81">
        <v>7309</v>
      </c>
      <c r="O27" s="92"/>
      <c r="P27" s="81">
        <v>2301</v>
      </c>
      <c r="Q27" s="92"/>
      <c r="R27" s="81">
        <v>2120</v>
      </c>
      <c r="S27" s="92"/>
      <c r="T27" s="81">
        <v>6770</v>
      </c>
      <c r="U27" s="92"/>
      <c r="V27" s="81">
        <v>7833</v>
      </c>
      <c r="W27" s="92"/>
      <c r="X27" s="81">
        <v>5895</v>
      </c>
      <c r="Y27" s="92"/>
      <c r="Z27" s="81">
        <v>7005</v>
      </c>
      <c r="AA27" s="92"/>
      <c r="AB27" s="81">
        <v>2631</v>
      </c>
      <c r="AC27" s="92"/>
      <c r="AD27" s="81">
        <f t="shared" si="0"/>
        <v>80823</v>
      </c>
    </row>
    <row r="28" spans="1:30" x14ac:dyDescent="0.3">
      <c r="A28" s="77"/>
      <c r="B28" s="77"/>
      <c r="C28" s="77"/>
      <c r="D28" s="77"/>
      <c r="E28" s="77" t="s">
        <v>275</v>
      </c>
      <c r="F28" s="81">
        <v>99</v>
      </c>
      <c r="G28" s="92"/>
      <c r="H28" s="81">
        <v>51</v>
      </c>
      <c r="I28" s="92"/>
      <c r="J28" s="81"/>
      <c r="K28" s="92"/>
      <c r="L28" s="81"/>
      <c r="M28" s="92"/>
      <c r="N28" s="81">
        <v>7</v>
      </c>
      <c r="O28" s="92"/>
      <c r="P28" s="81"/>
      <c r="Q28" s="92"/>
      <c r="R28" s="81"/>
      <c r="S28" s="92"/>
      <c r="T28" s="81">
        <v>2</v>
      </c>
      <c r="U28" s="92"/>
      <c r="V28" s="81"/>
      <c r="W28" s="92"/>
      <c r="X28" s="81">
        <v>37</v>
      </c>
      <c r="Y28" s="92"/>
      <c r="Z28" s="81">
        <v>17</v>
      </c>
      <c r="AA28" s="92"/>
      <c r="AB28" s="81"/>
      <c r="AC28" s="92"/>
      <c r="AD28" s="81">
        <f t="shared" si="0"/>
        <v>213</v>
      </c>
    </row>
    <row r="29" spans="1:30" x14ac:dyDescent="0.3">
      <c r="A29" s="77"/>
      <c r="B29" s="77"/>
      <c r="C29" s="77"/>
      <c r="D29" s="77"/>
      <c r="E29" s="77" t="s">
        <v>37</v>
      </c>
      <c r="F29" s="81">
        <v>308</v>
      </c>
      <c r="G29" s="92"/>
      <c r="H29" s="81">
        <v>322</v>
      </c>
      <c r="I29" s="92"/>
      <c r="J29" s="81">
        <v>360</v>
      </c>
      <c r="K29" s="92"/>
      <c r="L29" s="81">
        <v>375</v>
      </c>
      <c r="M29" s="92"/>
      <c r="N29" s="81">
        <v>832</v>
      </c>
      <c r="O29" s="92"/>
      <c r="P29" s="81">
        <v>1216</v>
      </c>
      <c r="Q29" s="92"/>
      <c r="R29" s="81">
        <v>500</v>
      </c>
      <c r="S29" s="92"/>
      <c r="T29" s="81">
        <v>888</v>
      </c>
      <c r="U29" s="92"/>
      <c r="V29" s="81">
        <v>872</v>
      </c>
      <c r="W29" s="92"/>
      <c r="X29" s="81">
        <v>864</v>
      </c>
      <c r="Y29" s="92"/>
      <c r="Z29" s="81">
        <v>414</v>
      </c>
      <c r="AA29" s="92"/>
      <c r="AB29" s="81">
        <v>273</v>
      </c>
      <c r="AC29" s="92"/>
      <c r="AD29" s="81">
        <f t="shared" si="0"/>
        <v>7224</v>
      </c>
    </row>
    <row r="30" spans="1:30" x14ac:dyDescent="0.3">
      <c r="A30" s="77"/>
      <c r="B30" s="77"/>
      <c r="C30" s="77"/>
      <c r="D30" s="77"/>
      <c r="E30" s="77" t="s">
        <v>144</v>
      </c>
      <c r="F30" s="81">
        <v>747</v>
      </c>
      <c r="G30" s="92"/>
      <c r="H30" s="81">
        <v>830</v>
      </c>
      <c r="I30" s="92"/>
      <c r="J30" s="81">
        <v>729</v>
      </c>
      <c r="K30" s="92"/>
      <c r="L30" s="81">
        <v>265</v>
      </c>
      <c r="M30" s="92"/>
      <c r="N30" s="81"/>
      <c r="O30" s="92"/>
      <c r="P30" s="81"/>
      <c r="Q30" s="92"/>
      <c r="R30" s="81"/>
      <c r="S30" s="92"/>
      <c r="T30" s="81"/>
      <c r="U30" s="92"/>
      <c r="V30" s="81"/>
      <c r="W30" s="92"/>
      <c r="X30" s="81"/>
      <c r="Y30" s="92"/>
      <c r="Z30" s="81"/>
      <c r="AA30" s="92"/>
      <c r="AB30" s="81"/>
      <c r="AC30" s="92"/>
      <c r="AD30" s="81">
        <f t="shared" si="0"/>
        <v>2571</v>
      </c>
    </row>
    <row r="31" spans="1:30" x14ac:dyDescent="0.3">
      <c r="A31" s="77"/>
      <c r="B31" s="77"/>
      <c r="C31" s="77"/>
      <c r="D31" s="77"/>
      <c r="E31" s="77" t="s">
        <v>145</v>
      </c>
      <c r="F31" s="81">
        <v>980</v>
      </c>
      <c r="G31" s="92"/>
      <c r="H31" s="81">
        <v>1106</v>
      </c>
      <c r="I31" s="92"/>
      <c r="J31" s="81">
        <v>858</v>
      </c>
      <c r="K31" s="92"/>
      <c r="L31" s="81">
        <v>1342</v>
      </c>
      <c r="M31" s="92"/>
      <c r="N31" s="81">
        <v>859</v>
      </c>
      <c r="O31" s="92"/>
      <c r="P31" s="81">
        <v>1382</v>
      </c>
      <c r="Q31" s="92"/>
      <c r="R31" s="81">
        <v>1332</v>
      </c>
      <c r="S31" s="92"/>
      <c r="T31" s="81">
        <v>1136</v>
      </c>
      <c r="U31" s="92"/>
      <c r="V31" s="81">
        <v>1144</v>
      </c>
      <c r="W31" s="92"/>
      <c r="X31" s="81">
        <v>1350</v>
      </c>
      <c r="Y31" s="92"/>
      <c r="Z31" s="81">
        <v>867</v>
      </c>
      <c r="AA31" s="92"/>
      <c r="AB31" s="81">
        <v>1372</v>
      </c>
      <c r="AC31" s="92"/>
      <c r="AD31" s="81">
        <f t="shared" si="0"/>
        <v>13728</v>
      </c>
    </row>
    <row r="32" spans="1:30" x14ac:dyDescent="0.3">
      <c r="A32" s="77"/>
      <c r="B32" s="77"/>
      <c r="C32" s="77"/>
      <c r="D32" s="77"/>
      <c r="E32" s="77" t="s">
        <v>146</v>
      </c>
      <c r="F32" s="81">
        <v>162</v>
      </c>
      <c r="G32" s="92"/>
      <c r="H32" s="81">
        <v>356</v>
      </c>
      <c r="I32" s="92"/>
      <c r="J32" s="81">
        <v>911</v>
      </c>
      <c r="K32" s="92"/>
      <c r="L32" s="81">
        <v>35</v>
      </c>
      <c r="M32" s="92"/>
      <c r="N32" s="81">
        <v>249</v>
      </c>
      <c r="O32" s="92"/>
      <c r="P32" s="81">
        <v>60</v>
      </c>
      <c r="Q32" s="92"/>
      <c r="R32" s="81">
        <v>20</v>
      </c>
      <c r="S32" s="92"/>
      <c r="T32" s="81">
        <v>31</v>
      </c>
      <c r="U32" s="92"/>
      <c r="V32" s="81">
        <v>445</v>
      </c>
      <c r="W32" s="92"/>
      <c r="X32" s="81">
        <v>75</v>
      </c>
      <c r="Y32" s="92"/>
      <c r="Z32" s="81">
        <v>1544</v>
      </c>
      <c r="AA32" s="92"/>
      <c r="AB32" s="81">
        <v>250</v>
      </c>
      <c r="AC32" s="92"/>
      <c r="AD32" s="81">
        <f t="shared" si="0"/>
        <v>4138</v>
      </c>
    </row>
    <row r="33" spans="1:30" ht="15.05" thickBot="1" x14ac:dyDescent="0.35">
      <c r="A33" s="77"/>
      <c r="B33" s="77"/>
      <c r="C33" s="77"/>
      <c r="D33" s="77"/>
      <c r="E33" s="77" t="s">
        <v>306</v>
      </c>
      <c r="F33" s="81"/>
      <c r="G33" s="92"/>
      <c r="H33" s="81"/>
      <c r="I33" s="92"/>
      <c r="J33" s="81"/>
      <c r="K33" s="92"/>
      <c r="L33" s="81"/>
      <c r="M33" s="92"/>
      <c r="N33" s="81"/>
      <c r="O33" s="92"/>
      <c r="P33" s="81"/>
      <c r="Q33" s="92"/>
      <c r="R33" s="81"/>
      <c r="S33" s="92"/>
      <c r="T33" s="81"/>
      <c r="U33" s="92"/>
      <c r="V33" s="81"/>
      <c r="W33" s="92"/>
      <c r="X33" s="81"/>
      <c r="Y33" s="92"/>
      <c r="Z33" s="81">
        <v>50</v>
      </c>
      <c r="AA33" s="92"/>
      <c r="AB33" s="81">
        <v>-50</v>
      </c>
      <c r="AC33" s="92"/>
      <c r="AD33" s="81"/>
    </row>
    <row r="34" spans="1:30" ht="15.05" thickBot="1" x14ac:dyDescent="0.35">
      <c r="A34" s="77"/>
      <c r="B34" s="77"/>
      <c r="C34" s="77"/>
      <c r="D34" s="77" t="s">
        <v>26</v>
      </c>
      <c r="E34" s="77"/>
      <c r="F34" s="84">
        <f>ROUND(SUM(F18:F33),5)</f>
        <v>141747</v>
      </c>
      <c r="G34" s="92"/>
      <c r="H34" s="84">
        <f>ROUND(SUM(H18:H33),5)</f>
        <v>154681</v>
      </c>
      <c r="I34" s="92"/>
      <c r="J34" s="84">
        <f>ROUND(SUM(J18:J33),5)</f>
        <v>140088</v>
      </c>
      <c r="K34" s="92"/>
      <c r="L34" s="84">
        <f>ROUND(SUM(L18:L33),5)</f>
        <v>153390</v>
      </c>
      <c r="M34" s="92"/>
      <c r="N34" s="84">
        <f>ROUND(SUM(N18:N33),5)</f>
        <v>159851</v>
      </c>
      <c r="O34" s="92"/>
      <c r="P34" s="84">
        <f>ROUND(SUM(P18:P33),5)</f>
        <v>139945</v>
      </c>
      <c r="Q34" s="92"/>
      <c r="R34" s="84">
        <f>ROUND(SUM(R18:R33),5)</f>
        <v>147011</v>
      </c>
      <c r="S34" s="92"/>
      <c r="T34" s="84">
        <f>ROUND(SUM(T18:T33),5)</f>
        <v>167381</v>
      </c>
      <c r="U34" s="92"/>
      <c r="V34" s="84">
        <f>ROUND(SUM(V18:V33),5)</f>
        <v>165709</v>
      </c>
      <c r="W34" s="92"/>
      <c r="X34" s="84">
        <f>ROUND(SUM(X18:X33),5)</f>
        <v>147790</v>
      </c>
      <c r="Y34" s="92"/>
      <c r="Z34" s="84">
        <f>ROUND(SUM(Z18:Z33),5)</f>
        <v>180873</v>
      </c>
      <c r="AA34" s="92"/>
      <c r="AB34" s="84">
        <f>ROUND(SUM(AB18:AB33),5)</f>
        <v>69928</v>
      </c>
      <c r="AC34" s="92"/>
      <c r="AD34" s="84">
        <f>ROUND(SUM(F34:AB34),5)</f>
        <v>1768394</v>
      </c>
    </row>
    <row r="35" spans="1:30" ht="15.05" thickBot="1" x14ac:dyDescent="0.35">
      <c r="A35" s="77"/>
      <c r="B35" s="77" t="s">
        <v>27</v>
      </c>
      <c r="C35" s="77"/>
      <c r="D35" s="77"/>
      <c r="E35" s="77"/>
      <c r="F35" s="84">
        <f>ROUND(F5+F17-F34,5)</f>
        <v>-3870</v>
      </c>
      <c r="G35" s="92"/>
      <c r="H35" s="84">
        <f>ROUND(H5+H17-H34,5)</f>
        <v>8194</v>
      </c>
      <c r="I35" s="92"/>
      <c r="J35" s="84">
        <f>ROUND(J5+J17-J34,5)</f>
        <v>12145</v>
      </c>
      <c r="K35" s="92"/>
      <c r="L35" s="84">
        <f>ROUND(L5+L17-L34,5)</f>
        <v>25105</v>
      </c>
      <c r="M35" s="92"/>
      <c r="N35" s="84">
        <f>ROUND(N5+N17-N34,5)</f>
        <v>16331</v>
      </c>
      <c r="O35" s="92"/>
      <c r="P35" s="84">
        <f>ROUND(P5+P17-P34,5)</f>
        <v>18672</v>
      </c>
      <c r="Q35" s="92"/>
      <c r="R35" s="84">
        <f>ROUND(R5+R17-R34,5)</f>
        <v>39876</v>
      </c>
      <c r="S35" s="92"/>
      <c r="T35" s="84">
        <f>ROUND(T5+T17-T34,5)</f>
        <v>1443</v>
      </c>
      <c r="U35" s="92"/>
      <c r="V35" s="84">
        <f>ROUND(V5+V17-V34,5)</f>
        <v>-1485</v>
      </c>
      <c r="W35" s="92"/>
      <c r="X35" s="84">
        <f>ROUND(X5+X17-X34,5)</f>
        <v>22257</v>
      </c>
      <c r="Y35" s="92"/>
      <c r="Z35" s="84">
        <f>ROUND(Z5+Z17-Z34,5)</f>
        <v>-11933</v>
      </c>
      <c r="AA35" s="92"/>
      <c r="AB35" s="84">
        <f>ROUND(AB5+AB17-AB34,5)</f>
        <v>-3304</v>
      </c>
      <c r="AC35" s="92"/>
      <c r="AD35" s="84">
        <f>ROUND(SUM(F35:AB35),5)</f>
        <v>123431</v>
      </c>
    </row>
    <row r="36" spans="1:30" s="86" customFormat="1" ht="11.3" thickBot="1" x14ac:dyDescent="0.3">
      <c r="A36" s="77" t="s">
        <v>28</v>
      </c>
      <c r="B36" s="77"/>
      <c r="C36" s="77"/>
      <c r="D36" s="77"/>
      <c r="E36" s="77"/>
      <c r="F36" s="85">
        <f>F35</f>
        <v>-3870</v>
      </c>
      <c r="G36" s="77"/>
      <c r="H36" s="85">
        <f>H35</f>
        <v>8194</v>
      </c>
      <c r="I36" s="77"/>
      <c r="J36" s="85">
        <f>J35</f>
        <v>12145</v>
      </c>
      <c r="K36" s="77"/>
      <c r="L36" s="85">
        <f>L35</f>
        <v>25105</v>
      </c>
      <c r="M36" s="77"/>
      <c r="N36" s="85">
        <f>N35</f>
        <v>16331</v>
      </c>
      <c r="O36" s="77"/>
      <c r="P36" s="85">
        <f>P35</f>
        <v>18672</v>
      </c>
      <c r="Q36" s="77"/>
      <c r="R36" s="85">
        <f>R35</f>
        <v>39876</v>
      </c>
      <c r="S36" s="77"/>
      <c r="T36" s="85">
        <f>T35</f>
        <v>1443</v>
      </c>
      <c r="U36" s="77"/>
      <c r="V36" s="85">
        <f>V35</f>
        <v>-1485</v>
      </c>
      <c r="W36" s="77"/>
      <c r="X36" s="85">
        <f>X35</f>
        <v>22257</v>
      </c>
      <c r="Y36" s="77"/>
      <c r="Z36" s="85">
        <f>Z35</f>
        <v>-11933</v>
      </c>
      <c r="AA36" s="77"/>
      <c r="AB36" s="85">
        <f>AB35</f>
        <v>-3304</v>
      </c>
      <c r="AC36" s="77"/>
      <c r="AD36" s="85">
        <f>ROUND(SUM(F36:AB36),5)</f>
        <v>123431</v>
      </c>
    </row>
    <row r="37" spans="1:30" ht="15.05" thickTop="1" x14ac:dyDescent="0.3"/>
    <row r="41" spans="1:30" s="86" customFormat="1" x14ac:dyDescent="0.3"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</sheetData>
  <pageMargins left="0.25" right="0.05" top="0.75" bottom="0.75" header="0.1" footer="0.3"/>
  <pageSetup scale="70" fitToHeight="0" orientation="landscape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569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586854</xdr:colOff>
                <xdr:row>0</xdr:row>
                <xdr:rowOff>232012</xdr:rowOff>
              </to>
            </anchor>
          </controlPr>
        </control>
      </mc:Choice>
      <mc:Fallback>
        <control shapeId="25695" r:id="rId4" name="FILTER"/>
      </mc:Fallback>
    </mc:AlternateContent>
    <mc:AlternateContent xmlns:mc="http://schemas.openxmlformats.org/markup-compatibility/2006">
      <mc:Choice Requires="x14">
        <control shapeId="2569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586854</xdr:colOff>
                <xdr:row>0</xdr:row>
                <xdr:rowOff>232012</xdr:rowOff>
              </to>
            </anchor>
          </controlPr>
        </control>
      </mc:Choice>
      <mc:Fallback>
        <control shapeId="2569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V188"/>
  <sheetViews>
    <sheetView showGridLines="0" zoomScale="90" zoomScaleNormal="90" workbookViewId="0">
      <pane xSplit="9" ySplit="4" topLeftCell="J5" activePane="bottomRight" state="frozenSplit"/>
      <selection pane="topRight" activeCell="J1" sqref="J1"/>
      <selection pane="bottomLeft" activeCell="A5" sqref="A5"/>
      <selection pane="bottomRight" activeCell="A4" sqref="A4"/>
    </sheetView>
  </sheetViews>
  <sheetFormatPr defaultRowHeight="14.55" x14ac:dyDescent="0.3"/>
  <cols>
    <col min="1" max="5" width="1.23046875" style="86" customWidth="1"/>
    <col min="6" max="8" width="2.921875" style="86" customWidth="1"/>
    <col min="9" max="9" width="21" style="86" customWidth="1"/>
    <col min="10" max="10" width="3.69140625" bestFit="1" customWidth="1"/>
    <col min="11" max="11" width="2.23046875" customWidth="1"/>
    <col min="12" max="12" width="4" bestFit="1" customWidth="1"/>
    <col min="13" max="13" width="2.23046875" customWidth="1"/>
    <col min="14" max="14" width="3.69140625" bestFit="1" customWidth="1"/>
    <col min="15" max="15" width="2.23046875" customWidth="1"/>
    <col min="16" max="16" width="3.69140625" bestFit="1" customWidth="1"/>
    <col min="17" max="17" width="2.23046875" customWidth="1"/>
    <col min="18" max="18" width="6.61328125" bestFit="1" customWidth="1"/>
  </cols>
  <sheetData>
    <row r="1" spans="1:22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17"/>
      <c r="M1" s="17"/>
      <c r="N1" s="17"/>
      <c r="O1" s="17"/>
      <c r="P1" s="17"/>
      <c r="Q1" s="17"/>
      <c r="R1" s="9"/>
    </row>
    <row r="2" spans="1:22" ht="17.75" x14ac:dyDescent="0.35">
      <c r="A2" s="79" t="s">
        <v>278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17"/>
      <c r="O2" s="17"/>
      <c r="P2" s="17"/>
      <c r="Q2" s="17"/>
      <c r="R2" s="87">
        <v>46158</v>
      </c>
    </row>
    <row r="3" spans="1:22" x14ac:dyDescent="0.3">
      <c r="A3" s="80" t="s">
        <v>337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17"/>
      <c r="O3" s="17"/>
      <c r="P3" s="17"/>
      <c r="Q3" s="17"/>
      <c r="R3" s="88" t="s">
        <v>3</v>
      </c>
    </row>
    <row r="4" spans="1:22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22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22" s="1" customFormat="1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  <c r="S6"/>
      <c r="T6"/>
      <c r="U6"/>
      <c r="V6"/>
    </row>
    <row r="7" spans="1:22" x14ac:dyDescent="0.3">
      <c r="A7" s="77"/>
      <c r="B7" s="77"/>
      <c r="C7" s="77"/>
      <c r="D7" s="77"/>
      <c r="E7" s="77" t="s">
        <v>134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22" x14ac:dyDescent="0.3">
      <c r="A8" s="77"/>
      <c r="B8" s="77"/>
      <c r="C8" s="77"/>
      <c r="D8" s="77"/>
      <c r="E8" s="77"/>
      <c r="F8" s="77" t="s">
        <v>148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22" s="1" customFormat="1" x14ac:dyDescent="0.3">
      <c r="A9" s="77"/>
      <c r="B9" s="77"/>
      <c r="C9" s="77"/>
      <c r="D9" s="77"/>
      <c r="E9" s="77"/>
      <c r="F9" s="77"/>
      <c r="G9" s="77" t="s">
        <v>149</v>
      </c>
      <c r="H9" s="77"/>
      <c r="I9" s="77"/>
      <c r="J9" s="81"/>
      <c r="K9" s="92"/>
      <c r="L9" s="81">
        <v>35</v>
      </c>
      <c r="M9" s="92"/>
      <c r="N9" s="81"/>
      <c r="O9" s="92"/>
      <c r="P9" s="81"/>
      <c r="Q9" s="92"/>
      <c r="R9" s="81">
        <f>ROUND(SUM(J9:P9),5)</f>
        <v>35</v>
      </c>
      <c r="S9"/>
      <c r="T9"/>
      <c r="U9"/>
      <c r="V9"/>
    </row>
    <row r="10" spans="1:22" s="1" customFormat="1" ht="15.05" thickBot="1" x14ac:dyDescent="0.35">
      <c r="A10" s="77"/>
      <c r="B10" s="77"/>
      <c r="C10" s="77"/>
      <c r="D10" s="77"/>
      <c r="E10" s="77"/>
      <c r="F10" s="77"/>
      <c r="G10" s="77" t="s">
        <v>150</v>
      </c>
      <c r="H10" s="77"/>
      <c r="I10" s="77"/>
      <c r="J10" s="81"/>
      <c r="K10" s="92"/>
      <c r="L10" s="81">
        <v>98</v>
      </c>
      <c r="M10" s="92"/>
      <c r="N10" s="81"/>
      <c r="O10" s="92"/>
      <c r="P10" s="81"/>
      <c r="Q10" s="92"/>
      <c r="R10" s="81">
        <f>ROUND(SUM(J10:P10),5)</f>
        <v>98</v>
      </c>
      <c r="S10"/>
      <c r="T10"/>
      <c r="U10"/>
      <c r="V10"/>
    </row>
    <row r="11" spans="1:22" ht="15.05" thickBot="1" x14ac:dyDescent="0.35">
      <c r="A11" s="77"/>
      <c r="B11" s="77"/>
      <c r="C11" s="77"/>
      <c r="D11" s="77"/>
      <c r="E11" s="77"/>
      <c r="F11" s="77" t="s">
        <v>151</v>
      </c>
      <c r="G11" s="77"/>
      <c r="H11" s="77"/>
      <c r="I11" s="77"/>
      <c r="J11" s="82"/>
      <c r="K11" s="92"/>
      <c r="L11" s="82">
        <f>ROUND(SUM(L8:L10),5)</f>
        <v>133</v>
      </c>
      <c r="M11" s="92"/>
      <c r="N11" s="82"/>
      <c r="O11" s="92"/>
      <c r="P11" s="82"/>
      <c r="Q11" s="92"/>
      <c r="R11" s="82">
        <f>ROUND(SUM(J11:P11),5)</f>
        <v>133</v>
      </c>
    </row>
    <row r="12" spans="1:22" x14ac:dyDescent="0.3">
      <c r="A12" s="77"/>
      <c r="B12" s="77"/>
      <c r="C12" s="77"/>
      <c r="D12" s="77"/>
      <c r="E12" s="77" t="s">
        <v>152</v>
      </c>
      <c r="F12" s="77"/>
      <c r="G12" s="77"/>
      <c r="H12" s="77"/>
      <c r="I12" s="77"/>
      <c r="J12" s="81"/>
      <c r="K12" s="92"/>
      <c r="L12" s="81">
        <f>ROUND(L7+L11,5)</f>
        <v>133</v>
      </c>
      <c r="M12" s="92"/>
      <c r="N12" s="81"/>
      <c r="O12" s="92"/>
      <c r="P12" s="81"/>
      <c r="Q12" s="92"/>
      <c r="R12" s="81">
        <f>ROUND(SUM(J12:P12),5)</f>
        <v>133</v>
      </c>
    </row>
    <row r="13" spans="1:22" x14ac:dyDescent="0.3">
      <c r="A13" s="77"/>
      <c r="B13" s="77"/>
      <c r="C13" s="77"/>
      <c r="D13" s="77"/>
      <c r="E13" s="77" t="s">
        <v>135</v>
      </c>
      <c r="F13" s="77"/>
      <c r="G13" s="77"/>
      <c r="H13" s="77"/>
      <c r="I13" s="77"/>
      <c r="J13" s="81"/>
      <c r="K13" s="92"/>
      <c r="L13" s="81"/>
      <c r="M13" s="92"/>
      <c r="N13" s="81"/>
      <c r="O13" s="92"/>
      <c r="P13" s="81"/>
      <c r="Q13" s="92"/>
      <c r="R13" s="81"/>
    </row>
    <row r="14" spans="1:22" x14ac:dyDescent="0.3">
      <c r="A14" s="77"/>
      <c r="B14" s="77"/>
      <c r="C14" s="77"/>
      <c r="D14" s="77"/>
      <c r="E14" s="77"/>
      <c r="F14" s="77" t="s">
        <v>153</v>
      </c>
      <c r="G14" s="77"/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22" x14ac:dyDescent="0.3">
      <c r="A15" s="77"/>
      <c r="B15" s="77"/>
      <c r="C15" s="77"/>
      <c r="D15" s="77"/>
      <c r="E15" s="77"/>
      <c r="F15" s="77"/>
      <c r="G15" s="77" t="s">
        <v>0</v>
      </c>
      <c r="H15" s="77"/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22" x14ac:dyDescent="0.3">
      <c r="A16" s="77"/>
      <c r="B16" s="77"/>
      <c r="C16" s="77"/>
      <c r="D16" s="77"/>
      <c r="E16" s="77"/>
      <c r="F16" s="77"/>
      <c r="G16" s="77"/>
      <c r="H16" s="77" t="s">
        <v>154</v>
      </c>
      <c r="I16" s="77"/>
      <c r="J16" s="81"/>
      <c r="K16" s="92"/>
      <c r="L16" s="81"/>
      <c r="M16" s="92"/>
      <c r="N16" s="81"/>
      <c r="O16" s="92"/>
      <c r="P16" s="81"/>
      <c r="Q16" s="92"/>
      <c r="R16" s="81"/>
    </row>
    <row r="17" spans="1:18" x14ac:dyDescent="0.3">
      <c r="A17" s="77"/>
      <c r="B17" s="77"/>
      <c r="C17" s="77"/>
      <c r="D17" s="77"/>
      <c r="E17" s="77"/>
      <c r="F17" s="77"/>
      <c r="G17" s="77"/>
      <c r="H17" s="77"/>
      <c r="I17" s="77" t="s">
        <v>155</v>
      </c>
      <c r="J17" s="81">
        <v>899</v>
      </c>
      <c r="K17" s="92"/>
      <c r="L17" s="81"/>
      <c r="M17" s="92"/>
      <c r="N17" s="81"/>
      <c r="O17" s="92"/>
      <c r="P17" s="81"/>
      <c r="Q17" s="92"/>
      <c r="R17" s="81">
        <f t="shared" ref="R17:R22" si="0">ROUND(SUM(J17:P17),5)</f>
        <v>899</v>
      </c>
    </row>
    <row r="18" spans="1:18" x14ac:dyDescent="0.3">
      <c r="A18" s="77"/>
      <c r="B18" s="77"/>
      <c r="C18" s="77"/>
      <c r="D18" s="77"/>
      <c r="E18" s="77"/>
      <c r="F18" s="77"/>
      <c r="G18" s="77"/>
      <c r="H18" s="77"/>
      <c r="I18" s="77" t="s">
        <v>156</v>
      </c>
      <c r="J18" s="81">
        <v>-35</v>
      </c>
      <c r="K18" s="92"/>
      <c r="L18" s="81"/>
      <c r="M18" s="92"/>
      <c r="N18" s="81"/>
      <c r="O18" s="92"/>
      <c r="P18" s="81"/>
      <c r="Q18" s="92"/>
      <c r="R18" s="81">
        <f t="shared" si="0"/>
        <v>-35</v>
      </c>
    </row>
    <row r="19" spans="1:18" ht="15.05" thickBot="1" x14ac:dyDescent="0.35">
      <c r="A19" s="77"/>
      <c r="B19" s="77"/>
      <c r="C19" s="77"/>
      <c r="D19" s="77"/>
      <c r="E19" s="77"/>
      <c r="F19" s="77"/>
      <c r="G19" s="77"/>
      <c r="H19" s="77"/>
      <c r="I19" s="77" t="s">
        <v>157</v>
      </c>
      <c r="J19" s="83">
        <v>314</v>
      </c>
      <c r="K19" s="92"/>
      <c r="L19" s="83"/>
      <c r="M19" s="92"/>
      <c r="N19" s="83"/>
      <c r="O19" s="92"/>
      <c r="P19" s="83"/>
      <c r="Q19" s="92"/>
      <c r="R19" s="83">
        <f t="shared" si="0"/>
        <v>314</v>
      </c>
    </row>
    <row r="20" spans="1:18" x14ac:dyDescent="0.3">
      <c r="A20" s="77"/>
      <c r="B20" s="77"/>
      <c r="C20" s="77"/>
      <c r="D20" s="77"/>
      <c r="E20" s="77"/>
      <c r="F20" s="77"/>
      <c r="G20" s="77"/>
      <c r="H20" s="77" t="s">
        <v>158</v>
      </c>
      <c r="I20" s="77"/>
      <c r="J20" s="81">
        <f>ROUND(SUM(J16:J19),5)</f>
        <v>1178</v>
      </c>
      <c r="K20" s="92"/>
      <c r="L20" s="81"/>
      <c r="M20" s="92"/>
      <c r="N20" s="81"/>
      <c r="O20" s="92"/>
      <c r="P20" s="81"/>
      <c r="Q20" s="92"/>
      <c r="R20" s="81">
        <f t="shared" si="0"/>
        <v>1178</v>
      </c>
    </row>
    <row r="21" spans="1:18" ht="15.05" thickBot="1" x14ac:dyDescent="0.35">
      <c r="A21" s="77"/>
      <c r="B21" s="77"/>
      <c r="C21" s="77"/>
      <c r="D21" s="77"/>
      <c r="E21" s="77"/>
      <c r="F21" s="77"/>
      <c r="G21" s="77"/>
      <c r="H21" s="77" t="s">
        <v>159</v>
      </c>
      <c r="I21" s="77"/>
      <c r="J21" s="83">
        <v>450</v>
      </c>
      <c r="K21" s="92"/>
      <c r="L21" s="83"/>
      <c r="M21" s="92"/>
      <c r="N21" s="83"/>
      <c r="O21" s="92"/>
      <c r="P21" s="83"/>
      <c r="Q21" s="92"/>
      <c r="R21" s="83">
        <f t="shared" si="0"/>
        <v>450</v>
      </c>
    </row>
    <row r="22" spans="1:18" x14ac:dyDescent="0.3">
      <c r="A22" s="77"/>
      <c r="B22" s="77"/>
      <c r="C22" s="77"/>
      <c r="D22" s="77"/>
      <c r="E22" s="77"/>
      <c r="F22" s="77"/>
      <c r="G22" s="77" t="s">
        <v>161</v>
      </c>
      <c r="H22" s="77"/>
      <c r="I22" s="77"/>
      <c r="J22" s="81">
        <f>ROUND(J15+SUM(J20:J21),5)</f>
        <v>1628</v>
      </c>
      <c r="K22" s="92"/>
      <c r="L22" s="81"/>
      <c r="M22" s="92"/>
      <c r="N22" s="81"/>
      <c r="O22" s="92"/>
      <c r="P22" s="81"/>
      <c r="Q22" s="92"/>
      <c r="R22" s="81">
        <f t="shared" si="0"/>
        <v>1628</v>
      </c>
    </row>
    <row r="23" spans="1:18" x14ac:dyDescent="0.3">
      <c r="A23" s="77"/>
      <c r="B23" s="77"/>
      <c r="C23" s="77"/>
      <c r="D23" s="77"/>
      <c r="E23" s="77"/>
      <c r="F23" s="77"/>
      <c r="G23" s="77" t="s">
        <v>6</v>
      </c>
      <c r="H23" s="77"/>
      <c r="I23" s="77"/>
      <c r="J23" s="81"/>
      <c r="K23" s="92"/>
      <c r="L23" s="81"/>
      <c r="M23" s="92"/>
      <c r="N23" s="81"/>
      <c r="O23" s="92"/>
      <c r="P23" s="81"/>
      <c r="Q23" s="92"/>
      <c r="R23" s="81"/>
    </row>
    <row r="24" spans="1:18" x14ac:dyDescent="0.3">
      <c r="A24" s="77"/>
      <c r="B24" s="77"/>
      <c r="C24" s="77"/>
      <c r="D24" s="77"/>
      <c r="E24" s="77"/>
      <c r="F24" s="77"/>
      <c r="G24" s="77"/>
      <c r="H24" s="77" t="s">
        <v>154</v>
      </c>
      <c r="I24" s="77"/>
      <c r="J24" s="81"/>
      <c r="K24" s="92"/>
      <c r="L24" s="81"/>
      <c r="M24" s="92"/>
      <c r="N24" s="81">
        <v>1431</v>
      </c>
      <c r="O24" s="92"/>
      <c r="P24" s="81"/>
      <c r="Q24" s="92"/>
      <c r="R24" s="81">
        <f>ROUND(SUM(J24:P24),5)</f>
        <v>1431</v>
      </c>
    </row>
    <row r="25" spans="1:18" x14ac:dyDescent="0.3">
      <c r="A25" s="77"/>
      <c r="B25" s="77"/>
      <c r="C25" s="77"/>
      <c r="D25" s="77"/>
      <c r="E25" s="77"/>
      <c r="F25" s="77"/>
      <c r="G25" s="77"/>
      <c r="H25" s="77" t="s">
        <v>162</v>
      </c>
      <c r="I25" s="77"/>
      <c r="J25" s="81"/>
      <c r="K25" s="92"/>
      <c r="L25" s="81"/>
      <c r="M25" s="92"/>
      <c r="N25" s="81">
        <v>30</v>
      </c>
      <c r="O25" s="92"/>
      <c r="P25" s="81"/>
      <c r="Q25" s="92"/>
      <c r="R25" s="81">
        <f>ROUND(SUM(J25:P25),5)</f>
        <v>30</v>
      </c>
    </row>
    <row r="26" spans="1:18" x14ac:dyDescent="0.3">
      <c r="A26" s="77"/>
      <c r="B26" s="77"/>
      <c r="C26" s="77"/>
      <c r="D26" s="77"/>
      <c r="E26" s="77"/>
      <c r="F26" s="77"/>
      <c r="G26" s="77"/>
      <c r="H26" s="77" t="s">
        <v>159</v>
      </c>
      <c r="I26" s="77"/>
      <c r="J26" s="81"/>
      <c r="K26" s="92"/>
      <c r="L26" s="81"/>
      <c r="M26" s="92"/>
      <c r="N26" s="81"/>
      <c r="O26" s="92"/>
      <c r="P26" s="81"/>
      <c r="Q26" s="92"/>
      <c r="R26" s="81"/>
    </row>
    <row r="27" spans="1:18" ht="15.05" thickBot="1" x14ac:dyDescent="0.35">
      <c r="A27" s="77"/>
      <c r="B27" s="77"/>
      <c r="C27" s="77"/>
      <c r="D27" s="77"/>
      <c r="E27" s="77"/>
      <c r="F27" s="77"/>
      <c r="G27" s="77"/>
      <c r="H27" s="77"/>
      <c r="I27" s="77" t="s">
        <v>261</v>
      </c>
      <c r="J27" s="83"/>
      <c r="K27" s="92"/>
      <c r="L27" s="83"/>
      <c r="M27" s="92"/>
      <c r="N27" s="83">
        <v>740</v>
      </c>
      <c r="O27" s="92"/>
      <c r="P27" s="83"/>
      <c r="Q27" s="92"/>
      <c r="R27" s="83">
        <f>ROUND(SUM(J27:P27),5)</f>
        <v>740</v>
      </c>
    </row>
    <row r="28" spans="1:18" x14ac:dyDescent="0.3">
      <c r="A28" s="77"/>
      <c r="B28" s="77"/>
      <c r="C28" s="77"/>
      <c r="D28" s="77"/>
      <c r="E28" s="77"/>
      <c r="F28" s="77"/>
      <c r="G28" s="77"/>
      <c r="H28" s="77" t="s">
        <v>262</v>
      </c>
      <c r="I28" s="77"/>
      <c r="J28" s="81"/>
      <c r="K28" s="92"/>
      <c r="L28" s="81"/>
      <c r="M28" s="92"/>
      <c r="N28" s="81">
        <f>ROUND(SUM(N26:N27),5)</f>
        <v>740</v>
      </c>
      <c r="O28" s="92"/>
      <c r="P28" s="81"/>
      <c r="Q28" s="92"/>
      <c r="R28" s="81">
        <f>ROUND(SUM(J28:P28),5)</f>
        <v>740</v>
      </c>
    </row>
    <row r="29" spans="1:18" ht="15.05" thickBot="1" x14ac:dyDescent="0.35">
      <c r="A29" s="77"/>
      <c r="B29" s="77"/>
      <c r="C29" s="77"/>
      <c r="D29" s="77"/>
      <c r="E29" s="77"/>
      <c r="F29" s="77"/>
      <c r="G29" s="77"/>
      <c r="H29" s="77" t="s">
        <v>163</v>
      </c>
      <c r="I29" s="77"/>
      <c r="J29" s="81"/>
      <c r="K29" s="92"/>
      <c r="L29" s="81"/>
      <c r="M29" s="92"/>
      <c r="N29" s="81">
        <v>20</v>
      </c>
      <c r="O29" s="92"/>
      <c r="P29" s="81"/>
      <c r="Q29" s="92"/>
      <c r="R29" s="81">
        <f>ROUND(SUM(J29:P29),5)</f>
        <v>20</v>
      </c>
    </row>
    <row r="30" spans="1:18" ht="15.05" thickBot="1" x14ac:dyDescent="0.35">
      <c r="A30" s="77"/>
      <c r="B30" s="77"/>
      <c r="C30" s="77"/>
      <c r="D30" s="77"/>
      <c r="E30" s="77"/>
      <c r="F30" s="77"/>
      <c r="G30" s="77" t="s">
        <v>164</v>
      </c>
      <c r="H30" s="77"/>
      <c r="I30" s="77"/>
      <c r="J30" s="82"/>
      <c r="K30" s="92"/>
      <c r="L30" s="82"/>
      <c r="M30" s="92"/>
      <c r="N30" s="82">
        <f>ROUND(SUM(N23:N25)+SUM(N28:N29),5)</f>
        <v>2221</v>
      </c>
      <c r="O30" s="92"/>
      <c r="P30" s="82"/>
      <c r="Q30" s="92"/>
      <c r="R30" s="82">
        <f>ROUND(SUM(J30:P30),5)</f>
        <v>2221</v>
      </c>
    </row>
    <row r="31" spans="1:18" x14ac:dyDescent="0.3">
      <c r="A31" s="77"/>
      <c r="B31" s="77"/>
      <c r="C31" s="77"/>
      <c r="D31" s="77"/>
      <c r="E31" s="77"/>
      <c r="F31" s="77" t="s">
        <v>165</v>
      </c>
      <c r="G31" s="77"/>
      <c r="H31" s="77"/>
      <c r="I31" s="77"/>
      <c r="J31" s="81">
        <f>ROUND(J14+J22+J30,5)</f>
        <v>1628</v>
      </c>
      <c r="K31" s="92"/>
      <c r="L31" s="81"/>
      <c r="M31" s="92"/>
      <c r="N31" s="81">
        <f>ROUND(N14+N22+N30,5)</f>
        <v>2221</v>
      </c>
      <c r="O31" s="92"/>
      <c r="P31" s="81"/>
      <c r="Q31" s="92"/>
      <c r="R31" s="81">
        <f>ROUND(SUM(J31:P31),5)</f>
        <v>3849</v>
      </c>
    </row>
    <row r="32" spans="1:18" x14ac:dyDescent="0.3">
      <c r="A32" s="77"/>
      <c r="B32" s="77"/>
      <c r="C32" s="77"/>
      <c r="D32" s="77"/>
      <c r="E32" s="77"/>
      <c r="F32" s="77" t="s">
        <v>166</v>
      </c>
      <c r="G32" s="77"/>
      <c r="H32" s="77"/>
      <c r="I32" s="77"/>
      <c r="J32" s="81"/>
      <c r="K32" s="92"/>
      <c r="L32" s="81"/>
      <c r="M32" s="92"/>
      <c r="N32" s="81"/>
      <c r="O32" s="92"/>
      <c r="P32" s="81"/>
      <c r="Q32" s="92"/>
      <c r="R32" s="81"/>
    </row>
    <row r="33" spans="1:18" x14ac:dyDescent="0.3">
      <c r="A33" s="77"/>
      <c r="B33" s="77"/>
      <c r="C33" s="77"/>
      <c r="D33" s="77"/>
      <c r="E33" s="77"/>
      <c r="F33" s="77"/>
      <c r="G33" s="77" t="s">
        <v>167</v>
      </c>
      <c r="H33" s="77"/>
      <c r="I33" s="77"/>
      <c r="J33" s="81"/>
      <c r="K33" s="92"/>
      <c r="L33" s="81"/>
      <c r="M33" s="92"/>
      <c r="N33" s="81"/>
      <c r="O33" s="92"/>
      <c r="P33" s="81"/>
      <c r="Q33" s="92"/>
      <c r="R33" s="81"/>
    </row>
    <row r="34" spans="1:18" x14ac:dyDescent="0.3">
      <c r="A34" s="77"/>
      <c r="B34" s="77"/>
      <c r="C34" s="77"/>
      <c r="D34" s="77"/>
      <c r="E34" s="77"/>
      <c r="F34" s="77"/>
      <c r="G34" s="77"/>
      <c r="H34" s="77" t="s">
        <v>168</v>
      </c>
      <c r="I34" s="77"/>
      <c r="J34" s="81">
        <v>635</v>
      </c>
      <c r="K34" s="92"/>
      <c r="L34" s="81"/>
      <c r="M34" s="92"/>
      <c r="N34" s="81"/>
      <c r="O34" s="92"/>
      <c r="P34" s="81"/>
      <c r="Q34" s="92"/>
      <c r="R34" s="81">
        <f>ROUND(SUM(J34:P34),5)</f>
        <v>635</v>
      </c>
    </row>
    <row r="35" spans="1:18" ht="15.05" thickBot="1" x14ac:dyDescent="0.35">
      <c r="A35" s="77"/>
      <c r="B35" s="77"/>
      <c r="C35" s="77"/>
      <c r="D35" s="77"/>
      <c r="E35" s="77"/>
      <c r="F35" s="77"/>
      <c r="G35" s="77"/>
      <c r="H35" s="77" t="s">
        <v>169</v>
      </c>
      <c r="I35" s="77"/>
      <c r="J35" s="81">
        <v>-98</v>
      </c>
      <c r="K35" s="92"/>
      <c r="L35" s="81"/>
      <c r="M35" s="92"/>
      <c r="N35" s="81"/>
      <c r="O35" s="92"/>
      <c r="P35" s="81"/>
      <c r="Q35" s="92"/>
      <c r="R35" s="81">
        <f>ROUND(SUM(J35:P35),5)</f>
        <v>-98</v>
      </c>
    </row>
    <row r="36" spans="1:18" ht="15.05" thickBot="1" x14ac:dyDescent="0.35">
      <c r="A36" s="77"/>
      <c r="B36" s="77"/>
      <c r="C36" s="77"/>
      <c r="D36" s="77"/>
      <c r="E36" s="77"/>
      <c r="F36" s="77"/>
      <c r="G36" s="77" t="s">
        <v>170</v>
      </c>
      <c r="H36" s="77"/>
      <c r="I36" s="77"/>
      <c r="J36" s="84">
        <f>ROUND(SUM(J33:J35),5)</f>
        <v>537</v>
      </c>
      <c r="K36" s="92"/>
      <c r="L36" s="84"/>
      <c r="M36" s="92"/>
      <c r="N36" s="84"/>
      <c r="O36" s="92"/>
      <c r="P36" s="84"/>
      <c r="Q36" s="92"/>
      <c r="R36" s="84">
        <f>ROUND(SUM(J36:P36),5)</f>
        <v>537</v>
      </c>
    </row>
    <row r="37" spans="1:18" ht="15.05" thickBot="1" x14ac:dyDescent="0.35">
      <c r="A37" s="77"/>
      <c r="B37" s="77"/>
      <c r="C37" s="77"/>
      <c r="D37" s="77"/>
      <c r="E37" s="77"/>
      <c r="F37" s="77" t="s">
        <v>171</v>
      </c>
      <c r="G37" s="77"/>
      <c r="H37" s="77"/>
      <c r="I37" s="77"/>
      <c r="J37" s="82">
        <f>ROUND(J32+J36,5)</f>
        <v>537</v>
      </c>
      <c r="K37" s="92"/>
      <c r="L37" s="82"/>
      <c r="M37" s="92"/>
      <c r="N37" s="82"/>
      <c r="O37" s="92"/>
      <c r="P37" s="82"/>
      <c r="Q37" s="92"/>
      <c r="R37" s="82">
        <f>ROUND(SUM(J37:P37),5)</f>
        <v>537</v>
      </c>
    </row>
    <row r="38" spans="1:18" x14ac:dyDescent="0.3">
      <c r="A38" s="77"/>
      <c r="B38" s="77"/>
      <c r="C38" s="77"/>
      <c r="D38" s="77"/>
      <c r="E38" s="77" t="s">
        <v>172</v>
      </c>
      <c r="F38" s="77"/>
      <c r="G38" s="77"/>
      <c r="H38" s="77"/>
      <c r="I38" s="77"/>
      <c r="J38" s="81">
        <f>ROUND(J13+J31+J37,5)</f>
        <v>2165</v>
      </c>
      <c r="K38" s="92"/>
      <c r="L38" s="81"/>
      <c r="M38" s="92"/>
      <c r="N38" s="81">
        <f>ROUND(N13+N31+N37,5)</f>
        <v>2221</v>
      </c>
      <c r="O38" s="92"/>
      <c r="P38" s="81"/>
      <c r="Q38" s="92"/>
      <c r="R38" s="81">
        <f>ROUND(SUM(J38:P38),5)</f>
        <v>4386</v>
      </c>
    </row>
    <row r="39" spans="1:18" x14ac:dyDescent="0.3">
      <c r="A39" s="77"/>
      <c r="B39" s="77"/>
      <c r="C39" s="77"/>
      <c r="D39" s="77"/>
      <c r="E39" s="77" t="s">
        <v>13</v>
      </c>
      <c r="F39" s="77"/>
      <c r="G39" s="77"/>
      <c r="H39" s="77"/>
      <c r="I39" s="77"/>
      <c r="J39" s="81"/>
      <c r="K39" s="92"/>
      <c r="L39" s="81"/>
      <c r="M39" s="92"/>
      <c r="N39" s="81"/>
      <c r="O39" s="92"/>
      <c r="P39" s="81"/>
      <c r="Q39" s="92"/>
      <c r="R39" s="81"/>
    </row>
    <row r="40" spans="1:18" ht="15.05" thickBot="1" x14ac:dyDescent="0.35">
      <c r="A40" s="77"/>
      <c r="B40" s="77"/>
      <c r="C40" s="77"/>
      <c r="D40" s="77"/>
      <c r="E40" s="77"/>
      <c r="F40" s="77" t="s">
        <v>173</v>
      </c>
      <c r="G40" s="77"/>
      <c r="H40" s="77"/>
      <c r="I40" s="77"/>
      <c r="J40" s="83"/>
      <c r="K40" s="92"/>
      <c r="L40" s="83"/>
      <c r="M40" s="92"/>
      <c r="N40" s="83"/>
      <c r="O40" s="92"/>
      <c r="P40" s="83">
        <v>7</v>
      </c>
      <c r="Q40" s="92"/>
      <c r="R40" s="83">
        <f>ROUND(SUM(J40:P40),5)</f>
        <v>7</v>
      </c>
    </row>
    <row r="41" spans="1:18" x14ac:dyDescent="0.3">
      <c r="A41" s="77"/>
      <c r="B41" s="77"/>
      <c r="C41" s="77"/>
      <c r="D41" s="77"/>
      <c r="E41" s="77" t="s">
        <v>174</v>
      </c>
      <c r="F41" s="77"/>
      <c r="G41" s="77"/>
      <c r="H41" s="77"/>
      <c r="I41" s="77"/>
      <c r="J41" s="81"/>
      <c r="K41" s="92"/>
      <c r="L41" s="81"/>
      <c r="M41" s="92"/>
      <c r="N41" s="81"/>
      <c r="O41" s="92"/>
      <c r="P41" s="81">
        <f>ROUND(SUM(P39:P40),5)</f>
        <v>7</v>
      </c>
      <c r="Q41" s="92"/>
      <c r="R41" s="81">
        <f>ROUND(SUM(J41:P41),5)</f>
        <v>7</v>
      </c>
    </row>
    <row r="42" spans="1:18" x14ac:dyDescent="0.3">
      <c r="A42" s="77"/>
      <c r="B42" s="77"/>
      <c r="C42" s="77"/>
      <c r="D42" s="77"/>
      <c r="E42" s="77" t="s">
        <v>136</v>
      </c>
      <c r="F42" s="77"/>
      <c r="G42" s="77"/>
      <c r="H42" s="77"/>
      <c r="I42" s="77"/>
      <c r="J42" s="81"/>
      <c r="K42" s="92"/>
      <c r="L42" s="81"/>
      <c r="M42" s="92"/>
      <c r="N42" s="81"/>
      <c r="O42" s="92"/>
      <c r="P42" s="81"/>
      <c r="Q42" s="92"/>
      <c r="R42" s="81"/>
    </row>
    <row r="43" spans="1:18" x14ac:dyDescent="0.3">
      <c r="A43" s="77"/>
      <c r="B43" s="77"/>
      <c r="C43" s="77"/>
      <c r="D43" s="77"/>
      <c r="E43" s="77"/>
      <c r="F43" s="77" t="s">
        <v>307</v>
      </c>
      <c r="G43" s="77"/>
      <c r="H43" s="77"/>
      <c r="I43" s="77"/>
      <c r="J43" s="81">
        <v>98</v>
      </c>
      <c r="K43" s="92"/>
      <c r="L43" s="81"/>
      <c r="M43" s="92"/>
      <c r="N43" s="81"/>
      <c r="O43" s="92"/>
      <c r="P43" s="81"/>
      <c r="Q43" s="92"/>
      <c r="R43" s="81">
        <f>ROUND(SUM(J43:P43),5)</f>
        <v>98</v>
      </c>
    </row>
    <row r="44" spans="1:18" ht="15.05" thickBot="1" x14ac:dyDescent="0.35">
      <c r="A44" s="77"/>
      <c r="B44" s="77"/>
      <c r="C44" s="77"/>
      <c r="D44" s="77"/>
      <c r="E44" s="77"/>
      <c r="F44" s="77" t="s">
        <v>308</v>
      </c>
      <c r="G44" s="77"/>
      <c r="H44" s="77"/>
      <c r="I44" s="77"/>
      <c r="J44" s="81">
        <v>-98</v>
      </c>
      <c r="K44" s="92"/>
      <c r="L44" s="81"/>
      <c r="M44" s="92"/>
      <c r="N44" s="81"/>
      <c r="O44" s="92"/>
      <c r="P44" s="81"/>
      <c r="Q44" s="92"/>
      <c r="R44" s="81">
        <f>ROUND(SUM(J44:P44),5)</f>
        <v>-98</v>
      </c>
    </row>
    <row r="45" spans="1:18" ht="15.05" thickBot="1" x14ac:dyDescent="0.35">
      <c r="A45" s="77"/>
      <c r="B45" s="77"/>
      <c r="C45" s="77"/>
      <c r="D45" s="77"/>
      <c r="E45" s="77" t="s">
        <v>175</v>
      </c>
      <c r="F45" s="77"/>
      <c r="G45" s="77"/>
      <c r="H45" s="77"/>
      <c r="I45" s="77"/>
      <c r="J45" s="84"/>
      <c r="K45" s="92"/>
      <c r="L45" s="84"/>
      <c r="M45" s="92"/>
      <c r="N45" s="84"/>
      <c r="O45" s="92"/>
      <c r="P45" s="84"/>
      <c r="Q45" s="92"/>
      <c r="R45" s="84"/>
    </row>
    <row r="46" spans="1:18" ht="15.05" thickBot="1" x14ac:dyDescent="0.35">
      <c r="A46" s="77"/>
      <c r="B46" s="77"/>
      <c r="C46" s="77"/>
      <c r="D46" s="77" t="s">
        <v>16</v>
      </c>
      <c r="E46" s="77"/>
      <c r="F46" s="77"/>
      <c r="G46" s="77"/>
      <c r="H46" s="77"/>
      <c r="I46" s="77"/>
      <c r="J46" s="82">
        <f>ROUND(J6+J12+J38+J41+J45,5)</f>
        <v>2165</v>
      </c>
      <c r="K46" s="92"/>
      <c r="L46" s="82">
        <f>ROUND(L6+L12+L38+L41+L45,5)</f>
        <v>133</v>
      </c>
      <c r="M46" s="92"/>
      <c r="N46" s="82">
        <f>ROUND(N6+N12+N38+N41+N45,5)</f>
        <v>2221</v>
      </c>
      <c r="O46" s="92"/>
      <c r="P46" s="82">
        <f>ROUND(P6+P12+P38+P41+P45,5)</f>
        <v>7</v>
      </c>
      <c r="Q46" s="92"/>
      <c r="R46" s="82">
        <f>ROUND(SUM(J46:P46),5)</f>
        <v>4526</v>
      </c>
    </row>
    <row r="47" spans="1:18" x14ac:dyDescent="0.3">
      <c r="A47" s="77"/>
      <c r="B47" s="77"/>
      <c r="C47" s="77" t="s">
        <v>17</v>
      </c>
      <c r="D47" s="77"/>
      <c r="E47" s="77"/>
      <c r="F47" s="77"/>
      <c r="G47" s="77"/>
      <c r="H47" s="77"/>
      <c r="I47" s="77"/>
      <c r="J47" s="81">
        <f>J46</f>
        <v>2165</v>
      </c>
      <c r="K47" s="92"/>
      <c r="L47" s="81">
        <f>L46</f>
        <v>133</v>
      </c>
      <c r="M47" s="92"/>
      <c r="N47" s="81">
        <f>N46</f>
        <v>2221</v>
      </c>
      <c r="O47" s="92"/>
      <c r="P47" s="81">
        <f>P46</f>
        <v>7</v>
      </c>
      <c r="Q47" s="92"/>
      <c r="R47" s="81">
        <f>ROUND(SUM(J47:P47),5)</f>
        <v>4526</v>
      </c>
    </row>
    <row r="48" spans="1:18" x14ac:dyDescent="0.3">
      <c r="A48" s="77"/>
      <c r="B48" s="77"/>
      <c r="C48" s="77"/>
      <c r="D48" s="77" t="s">
        <v>18</v>
      </c>
      <c r="E48" s="77"/>
      <c r="F48" s="77"/>
      <c r="G48" s="77"/>
      <c r="H48" s="77"/>
      <c r="I48" s="77"/>
      <c r="J48" s="81"/>
      <c r="K48" s="92"/>
      <c r="L48" s="81"/>
      <c r="M48" s="92"/>
      <c r="N48" s="81"/>
      <c r="O48" s="92"/>
      <c r="P48" s="81"/>
      <c r="Q48" s="92"/>
      <c r="R48" s="81"/>
    </row>
    <row r="49" spans="1:18" x14ac:dyDescent="0.3">
      <c r="A49" s="77"/>
      <c r="B49" s="77"/>
      <c r="C49" s="77"/>
      <c r="D49" s="77"/>
      <c r="E49" s="77" t="s">
        <v>138</v>
      </c>
      <c r="F49" s="77"/>
      <c r="G49" s="77"/>
      <c r="H49" s="77"/>
      <c r="I49" s="77"/>
      <c r="J49" s="81"/>
      <c r="K49" s="92"/>
      <c r="L49" s="81"/>
      <c r="M49" s="92"/>
      <c r="N49" s="81"/>
      <c r="O49" s="92"/>
      <c r="P49" s="81"/>
      <c r="Q49" s="92"/>
      <c r="R49" s="81"/>
    </row>
    <row r="50" spans="1:18" x14ac:dyDescent="0.3">
      <c r="A50" s="77"/>
      <c r="B50" s="77"/>
      <c r="C50" s="77"/>
      <c r="D50" s="77"/>
      <c r="E50" s="77"/>
      <c r="F50" s="77" t="s">
        <v>178</v>
      </c>
      <c r="G50" s="77"/>
      <c r="H50" s="77"/>
      <c r="I50" s="77"/>
      <c r="J50" s="81"/>
      <c r="K50" s="92"/>
      <c r="L50" s="81"/>
      <c r="M50" s="92"/>
      <c r="N50" s="81"/>
      <c r="O50" s="92"/>
      <c r="P50" s="81"/>
      <c r="Q50" s="92"/>
      <c r="R50" s="81"/>
    </row>
    <row r="51" spans="1:18" x14ac:dyDescent="0.3">
      <c r="A51" s="77"/>
      <c r="B51" s="77"/>
      <c r="C51" s="77"/>
      <c r="D51" s="77"/>
      <c r="E51" s="77"/>
      <c r="F51" s="77"/>
      <c r="G51" s="77" t="s">
        <v>179</v>
      </c>
      <c r="H51" s="77"/>
      <c r="I51" s="77"/>
      <c r="J51" s="81"/>
      <c r="K51" s="92"/>
      <c r="L51" s="81"/>
      <c r="M51" s="92"/>
      <c r="N51" s="81"/>
      <c r="O51" s="92"/>
      <c r="P51" s="81">
        <v>2184</v>
      </c>
      <c r="Q51" s="92"/>
      <c r="R51" s="81">
        <f>ROUND(SUM(J51:P51),5)</f>
        <v>2184</v>
      </c>
    </row>
    <row r="52" spans="1:18" x14ac:dyDescent="0.3">
      <c r="A52" s="77"/>
      <c r="B52" s="77"/>
      <c r="C52" s="77"/>
      <c r="D52" s="77"/>
      <c r="E52" s="77"/>
      <c r="F52" s="77"/>
      <c r="G52" s="77" t="s">
        <v>180</v>
      </c>
      <c r="H52" s="77"/>
      <c r="I52" s="77"/>
      <c r="J52" s="81"/>
      <c r="K52" s="92"/>
      <c r="L52" s="81"/>
      <c r="M52" s="92"/>
      <c r="N52" s="81"/>
      <c r="O52" s="92"/>
      <c r="P52" s="81">
        <v>39</v>
      </c>
      <c r="Q52" s="92"/>
      <c r="R52" s="81">
        <f>ROUND(SUM(J52:P52),5)</f>
        <v>39</v>
      </c>
    </row>
    <row r="53" spans="1:18" x14ac:dyDescent="0.3">
      <c r="A53" s="77"/>
      <c r="B53" s="77"/>
      <c r="C53" s="77"/>
      <c r="D53" s="77"/>
      <c r="E53" s="77"/>
      <c r="F53" s="77"/>
      <c r="G53" s="77" t="s">
        <v>185</v>
      </c>
      <c r="H53" s="77"/>
      <c r="I53" s="77"/>
      <c r="J53" s="81"/>
      <c r="K53" s="92"/>
      <c r="L53" s="81"/>
      <c r="M53" s="92"/>
      <c r="N53" s="81"/>
      <c r="O53" s="92"/>
      <c r="P53" s="81"/>
      <c r="Q53" s="92"/>
      <c r="R53" s="81"/>
    </row>
    <row r="54" spans="1:18" x14ac:dyDescent="0.3">
      <c r="A54" s="77"/>
      <c r="B54" s="77"/>
      <c r="C54" s="77"/>
      <c r="D54" s="77"/>
      <c r="E54" s="77"/>
      <c r="F54" s="77"/>
      <c r="G54" s="77" t="s">
        <v>181</v>
      </c>
      <c r="H54" s="77"/>
      <c r="I54" s="77"/>
      <c r="J54" s="81"/>
      <c r="K54" s="92"/>
      <c r="L54" s="81"/>
      <c r="M54" s="92"/>
      <c r="N54" s="81"/>
      <c r="O54" s="92"/>
      <c r="P54" s="81"/>
      <c r="Q54" s="92"/>
      <c r="R54" s="81"/>
    </row>
    <row r="55" spans="1:18" x14ac:dyDescent="0.3">
      <c r="A55" s="77"/>
      <c r="B55" s="77"/>
      <c r="C55" s="77"/>
      <c r="D55" s="77"/>
      <c r="E55" s="77"/>
      <c r="F55" s="77"/>
      <c r="G55" s="77" t="s">
        <v>182</v>
      </c>
      <c r="H55" s="77"/>
      <c r="I55" s="77"/>
      <c r="J55" s="81"/>
      <c r="K55" s="92"/>
      <c r="L55" s="81"/>
      <c r="M55" s="92"/>
      <c r="N55" s="81"/>
      <c r="O55" s="92"/>
      <c r="P55" s="81"/>
      <c r="Q55" s="92"/>
      <c r="R55" s="81"/>
    </row>
    <row r="56" spans="1:18" x14ac:dyDescent="0.3">
      <c r="A56" s="77"/>
      <c r="B56" s="77"/>
      <c r="C56" s="77"/>
      <c r="D56" s="77"/>
      <c r="E56" s="77"/>
      <c r="F56" s="77"/>
      <c r="G56" s="77" t="s">
        <v>183</v>
      </c>
      <c r="H56" s="77"/>
      <c r="I56" s="77"/>
      <c r="J56" s="81"/>
      <c r="K56" s="92"/>
      <c r="L56" s="81"/>
      <c r="M56" s="92"/>
      <c r="N56" s="81"/>
      <c r="O56" s="92"/>
      <c r="P56" s="81"/>
      <c r="Q56" s="92"/>
      <c r="R56" s="81"/>
    </row>
    <row r="57" spans="1:18" x14ac:dyDescent="0.3">
      <c r="A57" s="77"/>
      <c r="B57" s="77"/>
      <c r="C57" s="77"/>
      <c r="D57" s="77"/>
      <c r="E57" s="77"/>
      <c r="F57" s="77"/>
      <c r="G57" s="77" t="s">
        <v>184</v>
      </c>
      <c r="H57" s="77"/>
      <c r="I57" s="77"/>
      <c r="J57" s="81"/>
      <c r="K57" s="92"/>
      <c r="L57" s="81"/>
      <c r="M57" s="92"/>
      <c r="N57" s="81"/>
      <c r="O57" s="92"/>
      <c r="P57" s="81"/>
      <c r="Q57" s="92"/>
      <c r="R57" s="81"/>
    </row>
    <row r="58" spans="1:18" x14ac:dyDescent="0.3">
      <c r="A58" s="77"/>
      <c r="B58" s="77"/>
      <c r="C58" s="77"/>
      <c r="D58" s="77"/>
      <c r="E58" s="77"/>
      <c r="F58" s="77"/>
      <c r="G58" s="77" t="s">
        <v>234</v>
      </c>
      <c r="H58" s="77"/>
      <c r="I58" s="77"/>
      <c r="J58" s="81"/>
      <c r="K58" s="92"/>
      <c r="L58" s="81"/>
      <c r="M58" s="92"/>
      <c r="N58" s="81"/>
      <c r="O58" s="92"/>
      <c r="P58" s="81"/>
      <c r="Q58" s="92"/>
      <c r="R58" s="81"/>
    </row>
    <row r="59" spans="1:18" x14ac:dyDescent="0.3">
      <c r="A59" s="77"/>
      <c r="B59" s="77"/>
      <c r="C59" s="77"/>
      <c r="D59" s="77"/>
      <c r="E59" s="77"/>
      <c r="F59" s="77"/>
      <c r="G59" s="77" t="s">
        <v>186</v>
      </c>
      <c r="H59" s="77"/>
      <c r="I59" s="77"/>
      <c r="J59" s="81"/>
      <c r="K59" s="92"/>
      <c r="L59" s="81"/>
      <c r="M59" s="92"/>
      <c r="N59" s="81"/>
      <c r="O59" s="92"/>
      <c r="P59" s="81"/>
      <c r="Q59" s="92"/>
      <c r="R59" s="81"/>
    </row>
    <row r="60" spans="1:18" ht="15.05" thickBot="1" x14ac:dyDescent="0.35">
      <c r="A60" s="77"/>
      <c r="B60" s="77"/>
      <c r="C60" s="77"/>
      <c r="D60" s="77"/>
      <c r="E60" s="77"/>
      <c r="F60" s="77"/>
      <c r="G60" s="77" t="s">
        <v>187</v>
      </c>
      <c r="H60" s="77"/>
      <c r="I60" s="77"/>
      <c r="J60" s="81"/>
      <c r="K60" s="92"/>
      <c r="L60" s="81"/>
      <c r="M60" s="92"/>
      <c r="N60" s="81"/>
      <c r="O60" s="92"/>
      <c r="P60" s="81"/>
      <c r="Q60" s="92"/>
      <c r="R60" s="81"/>
    </row>
    <row r="61" spans="1:18" ht="15.05" thickBot="1" x14ac:dyDescent="0.35">
      <c r="A61" s="77"/>
      <c r="B61" s="77"/>
      <c r="C61" s="77"/>
      <c r="D61" s="77"/>
      <c r="E61" s="77"/>
      <c r="F61" s="77" t="s">
        <v>188</v>
      </c>
      <c r="G61" s="77"/>
      <c r="H61" s="77"/>
      <c r="I61" s="77"/>
      <c r="J61" s="82"/>
      <c r="K61" s="92"/>
      <c r="L61" s="82"/>
      <c r="M61" s="92"/>
      <c r="N61" s="82"/>
      <c r="O61" s="92"/>
      <c r="P61" s="82">
        <f>ROUND(SUM(P50:P60),5)</f>
        <v>2223</v>
      </c>
      <c r="Q61" s="92"/>
      <c r="R61" s="82">
        <f>ROUND(SUM(J61:P61),5)</f>
        <v>2223</v>
      </c>
    </row>
    <row r="62" spans="1:18" x14ac:dyDescent="0.3">
      <c r="A62" s="77"/>
      <c r="B62" s="77"/>
      <c r="C62" s="77"/>
      <c r="D62" s="77"/>
      <c r="E62" s="77" t="s">
        <v>190</v>
      </c>
      <c r="F62" s="77"/>
      <c r="G62" s="77"/>
      <c r="H62" s="77"/>
      <c r="I62" s="77"/>
      <c r="J62" s="81"/>
      <c r="K62" s="92"/>
      <c r="L62" s="81"/>
      <c r="M62" s="92"/>
      <c r="N62" s="81"/>
      <c r="O62" s="92"/>
      <c r="P62" s="81">
        <f>ROUND(P49+P61,5)</f>
        <v>2223</v>
      </c>
      <c r="Q62" s="92"/>
      <c r="R62" s="81">
        <f>ROUND(SUM(J62:P62),5)</f>
        <v>2223</v>
      </c>
    </row>
    <row r="63" spans="1:18" x14ac:dyDescent="0.3">
      <c r="A63" s="77"/>
      <c r="B63" s="77"/>
      <c r="C63" s="77"/>
      <c r="D63" s="77"/>
      <c r="E63" s="77" t="s">
        <v>20</v>
      </c>
      <c r="F63" s="77"/>
      <c r="G63" s="77"/>
      <c r="H63" s="77"/>
      <c r="I63" s="77"/>
      <c r="J63" s="81"/>
      <c r="K63" s="92"/>
      <c r="L63" s="81"/>
      <c r="M63" s="92"/>
      <c r="N63" s="81"/>
      <c r="O63" s="92"/>
      <c r="P63" s="81"/>
      <c r="Q63" s="92"/>
      <c r="R63" s="81"/>
    </row>
    <row r="64" spans="1:18" x14ac:dyDescent="0.3">
      <c r="A64" s="77"/>
      <c r="B64" s="77"/>
      <c r="C64" s="77"/>
      <c r="D64" s="77"/>
      <c r="E64" s="77"/>
      <c r="F64" s="77" t="s">
        <v>191</v>
      </c>
      <c r="G64" s="77"/>
      <c r="H64" s="77"/>
      <c r="I64" s="77"/>
      <c r="J64" s="81"/>
      <c r="K64" s="92"/>
      <c r="L64" s="81"/>
      <c r="M64" s="92"/>
      <c r="N64" s="81"/>
      <c r="O64" s="92"/>
      <c r="P64" s="81"/>
      <c r="Q64" s="92"/>
      <c r="R64" s="81"/>
    </row>
    <row r="65" spans="1:22" x14ac:dyDescent="0.3">
      <c r="A65" s="77"/>
      <c r="B65" s="77"/>
      <c r="C65" s="77"/>
      <c r="D65" s="77"/>
      <c r="E65" s="77"/>
      <c r="F65" s="77"/>
      <c r="G65" s="77" t="s">
        <v>192</v>
      </c>
      <c r="H65" s="77"/>
      <c r="I65" s="77"/>
      <c r="J65" s="81"/>
      <c r="K65" s="92"/>
      <c r="L65" s="81"/>
      <c r="M65" s="92"/>
      <c r="N65" s="81"/>
      <c r="O65" s="92"/>
      <c r="P65" s="81">
        <v>869</v>
      </c>
      <c r="Q65" s="92"/>
      <c r="R65" s="81">
        <f>ROUND(SUM(J65:P65),5)</f>
        <v>869</v>
      </c>
    </row>
    <row r="66" spans="1:22" ht="15.05" thickBot="1" x14ac:dyDescent="0.35">
      <c r="A66" s="77"/>
      <c r="B66" s="77"/>
      <c r="C66" s="77"/>
      <c r="D66" s="77"/>
      <c r="E66" s="77"/>
      <c r="F66" s="77"/>
      <c r="G66" s="77" t="s">
        <v>193</v>
      </c>
      <c r="H66" s="77"/>
      <c r="I66" s="77"/>
      <c r="J66" s="83"/>
      <c r="K66" s="92"/>
      <c r="L66" s="83"/>
      <c r="M66" s="92"/>
      <c r="N66" s="83"/>
      <c r="O66" s="92"/>
      <c r="P66" s="83">
        <v>34</v>
      </c>
      <c r="Q66" s="92"/>
      <c r="R66" s="83">
        <f>ROUND(SUM(J66:P66),5)</f>
        <v>34</v>
      </c>
    </row>
    <row r="67" spans="1:22" x14ac:dyDescent="0.3">
      <c r="A67" s="77"/>
      <c r="B67" s="77"/>
      <c r="C67" s="77"/>
      <c r="D67" s="77"/>
      <c r="E67" s="77"/>
      <c r="F67" s="77" t="s">
        <v>194</v>
      </c>
      <c r="G67" s="77"/>
      <c r="H67" s="77"/>
      <c r="I67" s="77"/>
      <c r="J67" s="81"/>
      <c r="K67" s="92"/>
      <c r="L67" s="81"/>
      <c r="M67" s="92"/>
      <c r="N67" s="81"/>
      <c r="O67" s="92"/>
      <c r="P67" s="81">
        <f>ROUND(SUM(P64:P66),5)</f>
        <v>903</v>
      </c>
      <c r="Q67" s="92"/>
      <c r="R67" s="81">
        <f>ROUND(SUM(J67:P67),5)</f>
        <v>903</v>
      </c>
    </row>
    <row r="68" spans="1:22" x14ac:dyDescent="0.3">
      <c r="A68" s="77"/>
      <c r="B68" s="77"/>
      <c r="C68" s="77"/>
      <c r="D68" s="77"/>
      <c r="E68" s="77"/>
      <c r="F68" s="77" t="s">
        <v>195</v>
      </c>
      <c r="G68" s="77"/>
      <c r="H68" s="77"/>
      <c r="I68" s="77"/>
      <c r="J68" s="81"/>
      <c r="K68" s="92"/>
      <c r="L68" s="81"/>
      <c r="M68" s="92"/>
      <c r="N68" s="81"/>
      <c r="O68" s="92"/>
      <c r="P68" s="81"/>
      <c r="Q68" s="92"/>
      <c r="R68" s="81"/>
    </row>
    <row r="69" spans="1:22" x14ac:dyDescent="0.3">
      <c r="A69" s="77"/>
      <c r="B69" s="77"/>
      <c r="C69" s="77"/>
      <c r="D69" s="77"/>
      <c r="E69" s="77"/>
      <c r="F69" s="77"/>
      <c r="G69" s="77" t="s">
        <v>279</v>
      </c>
      <c r="H69" s="77"/>
      <c r="I69" s="77"/>
      <c r="J69" s="81"/>
      <c r="K69" s="92"/>
      <c r="L69" s="81"/>
      <c r="M69" s="92"/>
      <c r="N69" s="81"/>
      <c r="O69" s="92"/>
      <c r="P69" s="81">
        <v>324</v>
      </c>
      <c r="Q69" s="92"/>
      <c r="R69" s="81">
        <f t="shared" ref="R69:R74" si="1">ROUND(SUM(J69:P69),5)</f>
        <v>324</v>
      </c>
    </row>
    <row r="70" spans="1:22" x14ac:dyDescent="0.3">
      <c r="A70" s="77"/>
      <c r="B70" s="77"/>
      <c r="C70" s="77"/>
      <c r="D70" s="77"/>
      <c r="E70" s="77"/>
      <c r="F70" s="77"/>
      <c r="G70" s="77" t="s">
        <v>196</v>
      </c>
      <c r="H70" s="77"/>
      <c r="I70" s="77"/>
      <c r="J70" s="81"/>
      <c r="K70" s="92"/>
      <c r="L70" s="81"/>
      <c r="M70" s="92"/>
      <c r="N70" s="81">
        <v>3340</v>
      </c>
      <c r="O70" s="92"/>
      <c r="P70" s="81"/>
      <c r="Q70" s="92"/>
      <c r="R70" s="81">
        <f t="shared" si="1"/>
        <v>3340</v>
      </c>
    </row>
    <row r="71" spans="1:22" x14ac:dyDescent="0.3">
      <c r="A71" s="77"/>
      <c r="B71" s="77"/>
      <c r="C71" s="77"/>
      <c r="D71" s="77"/>
      <c r="E71" s="77"/>
      <c r="F71" s="77"/>
      <c r="G71" s="77" t="s">
        <v>309</v>
      </c>
      <c r="H71" s="77"/>
      <c r="I71" s="77"/>
      <c r="J71" s="81"/>
      <c r="K71" s="92"/>
      <c r="L71" s="81"/>
      <c r="M71" s="92"/>
      <c r="N71" s="81"/>
      <c r="O71" s="92"/>
      <c r="P71" s="81">
        <v>345</v>
      </c>
      <c r="Q71" s="92"/>
      <c r="R71" s="81">
        <f t="shared" si="1"/>
        <v>345</v>
      </c>
    </row>
    <row r="72" spans="1:22" ht="15.05" thickBot="1" x14ac:dyDescent="0.35">
      <c r="A72" s="77"/>
      <c r="B72" s="77"/>
      <c r="C72" s="77"/>
      <c r="D72" s="77"/>
      <c r="E72" s="77"/>
      <c r="F72" s="77"/>
      <c r="G72" s="77" t="s">
        <v>304</v>
      </c>
      <c r="H72" s="77"/>
      <c r="I72" s="77"/>
      <c r="J72" s="81"/>
      <c r="K72" s="92"/>
      <c r="L72" s="81"/>
      <c r="M72" s="92"/>
      <c r="N72" s="81"/>
      <c r="O72" s="92"/>
      <c r="P72" s="81">
        <v>65</v>
      </c>
      <c r="Q72" s="92"/>
      <c r="R72" s="81">
        <f t="shared" si="1"/>
        <v>65</v>
      </c>
    </row>
    <row r="73" spans="1:22" ht="15.05" thickBot="1" x14ac:dyDescent="0.35">
      <c r="A73" s="77"/>
      <c r="B73" s="77"/>
      <c r="C73" s="77"/>
      <c r="D73" s="77"/>
      <c r="E73" s="77"/>
      <c r="F73" s="77" t="s">
        <v>197</v>
      </c>
      <c r="G73" s="77"/>
      <c r="H73" s="77"/>
      <c r="I73" s="77"/>
      <c r="J73" s="82"/>
      <c r="K73" s="92"/>
      <c r="L73" s="82"/>
      <c r="M73" s="92"/>
      <c r="N73" s="82">
        <f>ROUND(SUM(N68:N72),5)</f>
        <v>3340</v>
      </c>
      <c r="O73" s="92"/>
      <c r="P73" s="82">
        <f>ROUND(SUM(P68:P72),5)</f>
        <v>734</v>
      </c>
      <c r="Q73" s="92"/>
      <c r="R73" s="82">
        <f t="shared" si="1"/>
        <v>4074</v>
      </c>
    </row>
    <row r="74" spans="1:22" x14ac:dyDescent="0.3">
      <c r="A74" s="77"/>
      <c r="B74" s="77"/>
      <c r="C74" s="77"/>
      <c r="D74" s="77"/>
      <c r="E74" s="77" t="s">
        <v>198</v>
      </c>
      <c r="F74" s="77"/>
      <c r="G74" s="77"/>
      <c r="H74" s="77"/>
      <c r="I74" s="77"/>
      <c r="J74" s="81"/>
      <c r="K74" s="92"/>
      <c r="L74" s="81"/>
      <c r="M74" s="92"/>
      <c r="N74" s="81">
        <f>ROUND(N63+N67+N73,5)</f>
        <v>3340</v>
      </c>
      <c r="O74" s="92"/>
      <c r="P74" s="81">
        <f>ROUND(P63+P67+P73,5)</f>
        <v>1637</v>
      </c>
      <c r="Q74" s="92"/>
      <c r="R74" s="81">
        <f t="shared" si="1"/>
        <v>4977</v>
      </c>
    </row>
    <row r="75" spans="1:22" s="86" customFormat="1" x14ac:dyDescent="0.3">
      <c r="A75" s="77"/>
      <c r="B75" s="77"/>
      <c r="C75" s="77"/>
      <c r="D75" s="77"/>
      <c r="E75" s="77" t="s">
        <v>21</v>
      </c>
      <c r="F75" s="77"/>
      <c r="G75" s="77"/>
      <c r="H75" s="77"/>
      <c r="I75" s="77"/>
      <c r="J75" s="81"/>
      <c r="K75" s="92"/>
      <c r="L75" s="81"/>
      <c r="M75" s="92"/>
      <c r="N75" s="81"/>
      <c r="O75" s="92"/>
      <c r="P75" s="81"/>
      <c r="Q75" s="92"/>
      <c r="R75" s="81"/>
      <c r="S75"/>
      <c r="T75"/>
      <c r="U75"/>
      <c r="V75"/>
    </row>
    <row r="76" spans="1:22" s="86" customFormat="1" x14ac:dyDescent="0.3">
      <c r="A76" s="77"/>
      <c r="B76" s="77"/>
      <c r="C76" s="77"/>
      <c r="D76" s="77"/>
      <c r="E76" s="77"/>
      <c r="F76" s="77" t="s">
        <v>199</v>
      </c>
      <c r="G76" s="77"/>
      <c r="H76" s="77"/>
      <c r="I76" s="77"/>
      <c r="J76" s="81"/>
      <c r="K76" s="92"/>
      <c r="L76" s="81"/>
      <c r="M76" s="92"/>
      <c r="N76" s="81"/>
      <c r="O76" s="92"/>
      <c r="P76" s="81">
        <v>55</v>
      </c>
      <c r="Q76" s="92"/>
      <c r="R76" s="81">
        <f>ROUND(SUM(J76:P76),5)</f>
        <v>55</v>
      </c>
      <c r="S76"/>
      <c r="T76"/>
      <c r="U76"/>
      <c r="V76"/>
    </row>
    <row r="77" spans="1:22" x14ac:dyDescent="0.3">
      <c r="A77" s="77"/>
      <c r="B77" s="77"/>
      <c r="C77" s="77"/>
      <c r="D77" s="77"/>
      <c r="E77" s="77"/>
      <c r="F77" s="77" t="s">
        <v>200</v>
      </c>
      <c r="G77" s="77"/>
      <c r="H77" s="77"/>
      <c r="I77" s="77"/>
      <c r="J77" s="81"/>
      <c r="K77" s="92"/>
      <c r="L77" s="81"/>
      <c r="M77" s="92"/>
      <c r="N77" s="81"/>
      <c r="O77" s="92"/>
      <c r="P77" s="81"/>
      <c r="Q77" s="92"/>
      <c r="R77" s="81"/>
    </row>
    <row r="78" spans="1:22" ht="15.05" thickBot="1" x14ac:dyDescent="0.35">
      <c r="A78" s="77"/>
      <c r="B78" s="77"/>
      <c r="C78" s="77"/>
      <c r="D78" s="77"/>
      <c r="E78" s="77"/>
      <c r="F78" s="77"/>
      <c r="G78" s="77" t="s">
        <v>269</v>
      </c>
      <c r="H78" s="77"/>
      <c r="I78" s="77"/>
      <c r="J78" s="83"/>
      <c r="K78" s="92"/>
      <c r="L78" s="83"/>
      <c r="M78" s="92"/>
      <c r="N78" s="83"/>
      <c r="O78" s="92"/>
      <c r="P78" s="83">
        <v>523</v>
      </c>
      <c r="Q78" s="92"/>
      <c r="R78" s="83">
        <f>ROUND(SUM(J78:P78),5)</f>
        <v>523</v>
      </c>
    </row>
    <row r="79" spans="1:22" x14ac:dyDescent="0.3">
      <c r="A79" s="77"/>
      <c r="B79" s="77"/>
      <c r="C79" s="77"/>
      <c r="D79" s="77"/>
      <c r="E79" s="77"/>
      <c r="F79" s="77" t="s">
        <v>202</v>
      </c>
      <c r="G79" s="77"/>
      <c r="H79" s="77"/>
      <c r="I79" s="77"/>
      <c r="J79" s="81"/>
      <c r="K79" s="92"/>
      <c r="L79" s="81"/>
      <c r="M79" s="92"/>
      <c r="N79" s="81"/>
      <c r="O79" s="92"/>
      <c r="P79" s="81">
        <f>ROUND(SUM(P77:P78),5)</f>
        <v>523</v>
      </c>
      <c r="Q79" s="92"/>
      <c r="R79" s="81">
        <f>ROUND(SUM(J79:P79),5)</f>
        <v>523</v>
      </c>
    </row>
    <row r="80" spans="1:22" s="86" customFormat="1" x14ac:dyDescent="0.3">
      <c r="A80" s="77"/>
      <c r="B80" s="77"/>
      <c r="C80" s="77"/>
      <c r="D80" s="77"/>
      <c r="E80" s="77"/>
      <c r="F80" s="77" t="s">
        <v>203</v>
      </c>
      <c r="G80" s="77"/>
      <c r="H80" s="77"/>
      <c r="I80" s="77"/>
      <c r="J80" s="81"/>
      <c r="K80" s="92"/>
      <c r="L80" s="81"/>
      <c r="M80" s="92"/>
      <c r="N80" s="81"/>
      <c r="O80" s="92"/>
      <c r="P80" s="81"/>
      <c r="Q80" s="92"/>
      <c r="R80" s="81"/>
      <c r="S80"/>
      <c r="T80"/>
      <c r="U80"/>
      <c r="V80"/>
    </row>
    <row r="81" spans="1:22" s="86" customFormat="1" x14ac:dyDescent="0.3">
      <c r="A81" s="77"/>
      <c r="B81" s="77"/>
      <c r="C81" s="77"/>
      <c r="D81" s="77"/>
      <c r="E81" s="77"/>
      <c r="F81" s="77"/>
      <c r="G81" s="77" t="s">
        <v>204</v>
      </c>
      <c r="H81" s="77"/>
      <c r="I81" s="77"/>
      <c r="J81" s="81"/>
      <c r="K81" s="92"/>
      <c r="L81" s="81"/>
      <c r="M81" s="92"/>
      <c r="N81" s="81"/>
      <c r="O81" s="92"/>
      <c r="P81" s="81"/>
      <c r="Q81" s="92"/>
      <c r="R81" s="81"/>
      <c r="S81"/>
      <c r="T81"/>
      <c r="U81"/>
      <c r="V81"/>
    </row>
    <row r="82" spans="1:22" s="86" customFormat="1" x14ac:dyDescent="0.3">
      <c r="A82" s="77"/>
      <c r="B82" s="77"/>
      <c r="C82" s="77"/>
      <c r="D82" s="77"/>
      <c r="E82" s="77"/>
      <c r="F82" s="77"/>
      <c r="G82" s="77"/>
      <c r="H82" s="77" t="s">
        <v>205</v>
      </c>
      <c r="I82" s="77"/>
      <c r="J82" s="81"/>
      <c r="K82" s="92"/>
      <c r="L82" s="81"/>
      <c r="M82" s="92"/>
      <c r="N82" s="81"/>
      <c r="O82" s="92"/>
      <c r="P82" s="81">
        <v>138</v>
      </c>
      <c r="Q82" s="92"/>
      <c r="R82" s="81">
        <f>ROUND(SUM(J82:P82),5)</f>
        <v>138</v>
      </c>
      <c r="S82"/>
      <c r="T82"/>
      <c r="U82"/>
      <c r="V82"/>
    </row>
    <row r="83" spans="1:22" s="86" customFormat="1" x14ac:dyDescent="0.3">
      <c r="A83" s="77"/>
      <c r="B83" s="77"/>
      <c r="C83" s="77"/>
      <c r="D83" s="77"/>
      <c r="E83" s="77"/>
      <c r="F83" s="77"/>
      <c r="G83" s="77"/>
      <c r="H83" s="77" t="s">
        <v>206</v>
      </c>
      <c r="I83" s="77"/>
      <c r="J83" s="81"/>
      <c r="K83" s="92"/>
      <c r="L83" s="81"/>
      <c r="M83" s="92"/>
      <c r="N83" s="81"/>
      <c r="O83" s="92"/>
      <c r="P83" s="81">
        <v>32</v>
      </c>
      <c r="Q83" s="92"/>
      <c r="R83" s="81">
        <f>ROUND(SUM(J83:P83),5)</f>
        <v>32</v>
      </c>
      <c r="S83"/>
      <c r="T83"/>
      <c r="U83"/>
      <c r="V83"/>
    </row>
    <row r="84" spans="1:22" x14ac:dyDescent="0.3">
      <c r="A84" s="77"/>
      <c r="B84" s="77"/>
      <c r="C84" s="77"/>
      <c r="D84" s="77"/>
      <c r="E84" s="77"/>
      <c r="F84" s="77"/>
      <c r="G84" s="77"/>
      <c r="H84" s="77" t="s">
        <v>207</v>
      </c>
      <c r="I84" s="77"/>
      <c r="J84" s="81"/>
      <c r="K84" s="92"/>
      <c r="L84" s="81"/>
      <c r="M84" s="92"/>
      <c r="N84" s="81"/>
      <c r="O84" s="92"/>
      <c r="P84" s="81"/>
      <c r="Q84" s="92"/>
      <c r="R84" s="81"/>
    </row>
    <row r="85" spans="1:22" s="3" customFormat="1" ht="15.05" thickBot="1" x14ac:dyDescent="0.35">
      <c r="A85" s="77"/>
      <c r="B85" s="77"/>
      <c r="C85" s="77"/>
      <c r="D85" s="77"/>
      <c r="E85" s="77"/>
      <c r="F85" s="77"/>
      <c r="G85" s="77"/>
      <c r="H85" s="77" t="s">
        <v>208</v>
      </c>
      <c r="I85" s="77"/>
      <c r="J85" s="81"/>
      <c r="K85" s="92"/>
      <c r="L85" s="81"/>
      <c r="M85" s="92"/>
      <c r="N85" s="81"/>
      <c r="O85" s="92"/>
      <c r="P85" s="81"/>
      <c r="Q85" s="92"/>
      <c r="R85" s="81"/>
      <c r="S85"/>
      <c r="T85"/>
      <c r="U85"/>
      <c r="V85"/>
    </row>
    <row r="86" spans="1:22" s="3" customFormat="1" ht="15.05" thickBot="1" x14ac:dyDescent="0.35">
      <c r="A86" s="77"/>
      <c r="B86" s="77"/>
      <c r="C86" s="77"/>
      <c r="D86" s="77"/>
      <c r="E86" s="77"/>
      <c r="F86" s="77"/>
      <c r="G86" s="77" t="s">
        <v>209</v>
      </c>
      <c r="H86" s="77"/>
      <c r="I86" s="77"/>
      <c r="J86" s="82"/>
      <c r="K86" s="92"/>
      <c r="L86" s="82"/>
      <c r="M86" s="92"/>
      <c r="N86" s="82"/>
      <c r="O86" s="92"/>
      <c r="P86" s="82">
        <f>ROUND(SUM(P81:P85),5)</f>
        <v>170</v>
      </c>
      <c r="Q86" s="92"/>
      <c r="R86" s="82">
        <f>ROUND(SUM(J86:P86),5)</f>
        <v>170</v>
      </c>
      <c r="S86"/>
      <c r="T86"/>
      <c r="U86"/>
      <c r="V86"/>
    </row>
    <row r="87" spans="1:22" s="86" customFormat="1" x14ac:dyDescent="0.3">
      <c r="A87" s="77"/>
      <c r="B87" s="77"/>
      <c r="C87" s="77"/>
      <c r="D87" s="77"/>
      <c r="E87" s="77"/>
      <c r="F87" s="77" t="s">
        <v>210</v>
      </c>
      <c r="G87" s="77"/>
      <c r="H87" s="77"/>
      <c r="I87" s="77"/>
      <c r="J87" s="81"/>
      <c r="K87" s="92"/>
      <c r="L87" s="81"/>
      <c r="M87" s="92"/>
      <c r="N87" s="81"/>
      <c r="O87" s="92"/>
      <c r="P87" s="81">
        <f>ROUND(P80+P86,5)</f>
        <v>170</v>
      </c>
      <c r="Q87" s="92"/>
      <c r="R87" s="81">
        <f>ROUND(SUM(J87:P87),5)</f>
        <v>170</v>
      </c>
      <c r="S87"/>
      <c r="T87"/>
      <c r="U87"/>
      <c r="V87"/>
    </row>
    <row r="88" spans="1:22" s="86" customFormat="1" ht="15.05" thickBot="1" x14ac:dyDescent="0.35">
      <c r="A88" s="77"/>
      <c r="B88" s="77"/>
      <c r="C88" s="77"/>
      <c r="D88" s="77"/>
      <c r="E88" s="77"/>
      <c r="F88" s="77" t="s">
        <v>211</v>
      </c>
      <c r="G88" s="77"/>
      <c r="H88" s="77"/>
      <c r="I88" s="77"/>
      <c r="J88" s="83"/>
      <c r="K88" s="92"/>
      <c r="L88" s="83"/>
      <c r="M88" s="92"/>
      <c r="N88" s="83"/>
      <c r="O88" s="92"/>
      <c r="P88" s="83">
        <v>36</v>
      </c>
      <c r="Q88" s="92"/>
      <c r="R88" s="83">
        <f>ROUND(SUM(J88:P88),5)</f>
        <v>36</v>
      </c>
      <c r="S88"/>
      <c r="T88"/>
      <c r="U88"/>
      <c r="V88"/>
    </row>
    <row r="89" spans="1:22" s="86" customFormat="1" x14ac:dyDescent="0.3">
      <c r="A89" s="77"/>
      <c r="B89" s="77"/>
      <c r="C89" s="77"/>
      <c r="D89" s="77"/>
      <c r="E89" s="77" t="s">
        <v>212</v>
      </c>
      <c r="F89" s="77"/>
      <c r="G89" s="77"/>
      <c r="H89" s="77"/>
      <c r="I89" s="77"/>
      <c r="J89" s="81"/>
      <c r="K89" s="92"/>
      <c r="L89" s="81"/>
      <c r="M89" s="92"/>
      <c r="N89" s="81"/>
      <c r="O89" s="92"/>
      <c r="P89" s="81">
        <f>ROUND(SUM(P75:P76)+P79+SUM(P87:P88),5)</f>
        <v>784</v>
      </c>
      <c r="Q89" s="92"/>
      <c r="R89" s="81">
        <f>ROUND(SUM(J89:P89),5)</f>
        <v>784</v>
      </c>
      <c r="S89"/>
      <c r="T89"/>
      <c r="U89"/>
      <c r="V89"/>
    </row>
    <row r="90" spans="1:22" x14ac:dyDescent="0.3">
      <c r="A90" s="77"/>
      <c r="B90" s="77"/>
      <c r="C90" s="77"/>
      <c r="D90" s="77"/>
      <c r="E90" s="77" t="s">
        <v>140</v>
      </c>
      <c r="F90" s="77"/>
      <c r="G90" s="77"/>
      <c r="H90" s="77"/>
      <c r="I90" s="77"/>
      <c r="J90" s="81"/>
      <c r="K90" s="92"/>
      <c r="L90" s="81"/>
      <c r="M90" s="92"/>
      <c r="N90" s="81"/>
      <c r="O90" s="92"/>
      <c r="P90" s="81"/>
      <c r="Q90" s="92"/>
      <c r="R90" s="81"/>
    </row>
    <row r="91" spans="1:22" s="86" customFormat="1" x14ac:dyDescent="0.3">
      <c r="A91" s="77"/>
      <c r="B91" s="77"/>
      <c r="C91" s="77"/>
      <c r="D91" s="77"/>
      <c r="E91" s="77"/>
      <c r="F91" s="77" t="s">
        <v>213</v>
      </c>
      <c r="G91" s="77"/>
      <c r="H91" s="77"/>
      <c r="I91" s="77"/>
      <c r="J91" s="81"/>
      <c r="K91" s="92"/>
      <c r="L91" s="81"/>
      <c r="M91" s="92"/>
      <c r="N91" s="81"/>
      <c r="O91" s="92"/>
      <c r="P91" s="81"/>
      <c r="Q91" s="92"/>
      <c r="R91" s="81"/>
      <c r="S91"/>
      <c r="T91"/>
      <c r="U91"/>
      <c r="V91"/>
    </row>
    <row r="92" spans="1:22" s="86" customFormat="1" x14ac:dyDescent="0.3">
      <c r="A92" s="77"/>
      <c r="B92" s="77"/>
      <c r="C92" s="77"/>
      <c r="D92" s="77"/>
      <c r="E92" s="77"/>
      <c r="F92" s="77"/>
      <c r="G92" s="77" t="s">
        <v>214</v>
      </c>
      <c r="H92" s="77"/>
      <c r="I92" s="77"/>
      <c r="J92" s="81"/>
      <c r="K92" s="92"/>
      <c r="L92" s="81"/>
      <c r="M92" s="92"/>
      <c r="N92" s="81"/>
      <c r="O92" s="92"/>
      <c r="P92" s="81">
        <v>102</v>
      </c>
      <c r="Q92" s="92"/>
      <c r="R92" s="81">
        <f>ROUND(SUM(J92:P92),5)</f>
        <v>102</v>
      </c>
      <c r="S92"/>
      <c r="T92"/>
      <c r="U92"/>
      <c r="V92"/>
    </row>
    <row r="93" spans="1:22" s="86" customFormat="1" ht="15.05" thickBot="1" x14ac:dyDescent="0.35">
      <c r="A93" s="77"/>
      <c r="B93" s="77"/>
      <c r="C93" s="77"/>
      <c r="D93" s="77"/>
      <c r="E93" s="77"/>
      <c r="F93" s="77"/>
      <c r="G93" s="77" t="s">
        <v>215</v>
      </c>
      <c r="H93" s="77"/>
      <c r="I93" s="77"/>
      <c r="J93" s="83"/>
      <c r="K93" s="92"/>
      <c r="L93" s="83"/>
      <c r="M93" s="92"/>
      <c r="N93" s="83"/>
      <c r="O93" s="92"/>
      <c r="P93" s="83">
        <v>32</v>
      </c>
      <c r="Q93" s="92"/>
      <c r="R93" s="83">
        <f>ROUND(SUM(J93:P93),5)</f>
        <v>32</v>
      </c>
      <c r="S93"/>
      <c r="T93"/>
      <c r="U93"/>
      <c r="V93"/>
    </row>
    <row r="94" spans="1:22" s="86" customFormat="1" x14ac:dyDescent="0.3">
      <c r="A94" s="77"/>
      <c r="B94" s="77"/>
      <c r="C94" s="77"/>
      <c r="D94" s="77"/>
      <c r="E94" s="77"/>
      <c r="F94" s="77" t="s">
        <v>216</v>
      </c>
      <c r="G94" s="77"/>
      <c r="H94" s="77"/>
      <c r="I94" s="77"/>
      <c r="J94" s="81"/>
      <c r="K94" s="92"/>
      <c r="L94" s="81"/>
      <c r="M94" s="92"/>
      <c r="N94" s="81"/>
      <c r="O94" s="92"/>
      <c r="P94" s="81">
        <f>ROUND(SUM(P91:P93),5)</f>
        <v>134</v>
      </c>
      <c r="Q94" s="92"/>
      <c r="R94" s="81">
        <f>ROUND(SUM(J94:P94),5)</f>
        <v>134</v>
      </c>
      <c r="S94"/>
      <c r="T94"/>
      <c r="U94"/>
      <c r="V94"/>
    </row>
    <row r="95" spans="1:22" s="86" customFormat="1" x14ac:dyDescent="0.3">
      <c r="A95" s="77"/>
      <c r="B95" s="77"/>
      <c r="C95" s="77"/>
      <c r="D95" s="77"/>
      <c r="E95" s="77"/>
      <c r="F95" s="77" t="s">
        <v>217</v>
      </c>
      <c r="G95" s="77"/>
      <c r="H95" s="77"/>
      <c r="I95" s="77"/>
      <c r="J95" s="81"/>
      <c r="K95" s="92"/>
      <c r="L95" s="81"/>
      <c r="M95" s="92"/>
      <c r="N95" s="81"/>
      <c r="O95" s="92"/>
      <c r="P95" s="81">
        <v>9</v>
      </c>
      <c r="Q95" s="92"/>
      <c r="R95" s="81">
        <f>ROUND(SUM(J95:P95),5)</f>
        <v>9</v>
      </c>
      <c r="S95"/>
      <c r="T95"/>
      <c r="U95"/>
      <c r="V95"/>
    </row>
    <row r="96" spans="1:22" s="3" customFormat="1" x14ac:dyDescent="0.3">
      <c r="A96" s="77"/>
      <c r="B96" s="77"/>
      <c r="C96" s="77"/>
      <c r="D96" s="77"/>
      <c r="E96" s="77"/>
      <c r="F96" s="77" t="s">
        <v>218</v>
      </c>
      <c r="G96" s="77"/>
      <c r="H96" s="77"/>
      <c r="I96" s="77"/>
      <c r="J96" s="81"/>
      <c r="K96" s="92"/>
      <c r="L96" s="81"/>
      <c r="M96" s="92"/>
      <c r="N96" s="81"/>
      <c r="O96" s="92"/>
      <c r="P96" s="81"/>
      <c r="Q96" s="92"/>
      <c r="R96" s="81"/>
      <c r="S96"/>
      <c r="T96"/>
      <c r="U96"/>
      <c r="V96"/>
    </row>
    <row r="97" spans="1:22" s="86" customFormat="1" x14ac:dyDescent="0.3">
      <c r="A97" s="77"/>
      <c r="B97" s="77"/>
      <c r="C97" s="77"/>
      <c r="D97" s="77"/>
      <c r="E97" s="77"/>
      <c r="F97" s="77" t="s">
        <v>219</v>
      </c>
      <c r="G97" s="77"/>
      <c r="H97" s="77"/>
      <c r="I97" s="77"/>
      <c r="J97" s="81"/>
      <c r="K97" s="92"/>
      <c r="L97" s="81"/>
      <c r="M97" s="92"/>
      <c r="N97" s="81"/>
      <c r="O97" s="92"/>
      <c r="P97" s="81"/>
      <c r="Q97" s="92"/>
      <c r="R97" s="81"/>
      <c r="S97"/>
      <c r="T97"/>
      <c r="U97"/>
      <c r="V97"/>
    </row>
    <row r="98" spans="1:22" s="86" customFormat="1" ht="15.05" thickBot="1" x14ac:dyDescent="0.35">
      <c r="A98" s="77"/>
      <c r="B98" s="77"/>
      <c r="C98" s="77"/>
      <c r="D98" s="77"/>
      <c r="E98" s="77"/>
      <c r="F98" s="77"/>
      <c r="G98" s="77" t="s">
        <v>311</v>
      </c>
      <c r="H98" s="77"/>
      <c r="I98" s="77"/>
      <c r="J98" s="81"/>
      <c r="K98" s="92"/>
      <c r="L98" s="81"/>
      <c r="M98" s="92"/>
      <c r="N98" s="81"/>
      <c r="O98" s="92"/>
      <c r="P98" s="81">
        <v>5</v>
      </c>
      <c r="Q98" s="92"/>
      <c r="R98" s="81">
        <f>ROUND(SUM(J98:P98),5)</f>
        <v>5</v>
      </c>
      <c r="S98"/>
      <c r="T98"/>
      <c r="U98"/>
      <c r="V98"/>
    </row>
    <row r="99" spans="1:22" s="86" customFormat="1" ht="15.05" thickBot="1" x14ac:dyDescent="0.35">
      <c r="A99" s="77"/>
      <c r="B99" s="77"/>
      <c r="C99" s="77"/>
      <c r="D99" s="77"/>
      <c r="E99" s="77"/>
      <c r="F99" s="77" t="s">
        <v>312</v>
      </c>
      <c r="G99" s="77"/>
      <c r="H99" s="77"/>
      <c r="I99" s="77"/>
      <c r="J99" s="82"/>
      <c r="K99" s="92"/>
      <c r="L99" s="82"/>
      <c r="M99" s="92"/>
      <c r="N99" s="82"/>
      <c r="O99" s="92"/>
      <c r="P99" s="82">
        <f>ROUND(SUM(P97:P98),5)</f>
        <v>5</v>
      </c>
      <c r="Q99" s="92"/>
      <c r="R99" s="82">
        <f>ROUND(SUM(J99:P99),5)</f>
        <v>5</v>
      </c>
      <c r="S99"/>
      <c r="T99"/>
      <c r="U99"/>
      <c r="V99"/>
    </row>
    <row r="100" spans="1:22" s="86" customFormat="1" x14ac:dyDescent="0.3">
      <c r="A100" s="77"/>
      <c r="B100" s="77"/>
      <c r="C100" s="77"/>
      <c r="D100" s="77"/>
      <c r="E100" s="77" t="s">
        <v>220</v>
      </c>
      <c r="F100" s="77"/>
      <c r="G100" s="77"/>
      <c r="H100" s="77"/>
      <c r="I100" s="77"/>
      <c r="J100" s="81"/>
      <c r="K100" s="92"/>
      <c r="L100" s="81"/>
      <c r="M100" s="92"/>
      <c r="N100" s="81"/>
      <c r="O100" s="92"/>
      <c r="P100" s="81">
        <f>ROUND(P90+SUM(P94:P96)+P99,5)</f>
        <v>148</v>
      </c>
      <c r="Q100" s="92"/>
      <c r="R100" s="81">
        <f>ROUND(SUM(J100:P100),5)</f>
        <v>148</v>
      </c>
      <c r="S100"/>
      <c r="T100"/>
      <c r="U100"/>
      <c r="V100"/>
    </row>
    <row r="101" spans="1:22" s="86" customFormat="1" x14ac:dyDescent="0.3">
      <c r="A101" s="77"/>
      <c r="B101" s="77"/>
      <c r="C101" s="77"/>
      <c r="D101" s="77"/>
      <c r="E101" s="77" t="s">
        <v>141</v>
      </c>
      <c r="F101" s="77"/>
      <c r="G101" s="77"/>
      <c r="H101" s="77"/>
      <c r="I101" s="77"/>
      <c r="J101" s="81"/>
      <c r="K101" s="92"/>
      <c r="L101" s="81"/>
      <c r="M101" s="92"/>
      <c r="N101" s="81"/>
      <c r="O101" s="92"/>
      <c r="P101" s="81"/>
      <c r="Q101" s="92"/>
      <c r="R101" s="81"/>
      <c r="S101"/>
      <c r="T101"/>
      <c r="U101"/>
      <c r="V101"/>
    </row>
    <row r="102" spans="1:22" s="86" customFormat="1" x14ac:dyDescent="0.3">
      <c r="A102" s="77"/>
      <c r="B102" s="77"/>
      <c r="C102" s="77"/>
      <c r="D102" s="77"/>
      <c r="E102" s="77"/>
      <c r="F102" s="77" t="s">
        <v>221</v>
      </c>
      <c r="G102" s="77"/>
      <c r="H102" s="77"/>
      <c r="I102" s="77"/>
      <c r="J102" s="81"/>
      <c r="K102" s="92"/>
      <c r="L102" s="81"/>
      <c r="M102" s="92"/>
      <c r="N102" s="81"/>
      <c r="O102" s="92"/>
      <c r="P102" s="81">
        <v>900</v>
      </c>
      <c r="Q102" s="92"/>
      <c r="R102" s="81">
        <f>ROUND(SUM(J102:P102),5)</f>
        <v>900</v>
      </c>
      <c r="S102"/>
      <c r="T102"/>
      <c r="U102"/>
      <c r="V102"/>
    </row>
    <row r="103" spans="1:22" s="86" customFormat="1" x14ac:dyDescent="0.3">
      <c r="A103" s="77"/>
      <c r="B103" s="77"/>
      <c r="C103" s="77"/>
      <c r="D103" s="77"/>
      <c r="E103" s="77"/>
      <c r="F103" s="77" t="s">
        <v>222</v>
      </c>
      <c r="G103" s="77"/>
      <c r="H103" s="77"/>
      <c r="I103" s="77"/>
      <c r="J103" s="81"/>
      <c r="K103" s="92"/>
      <c r="L103" s="81"/>
      <c r="M103" s="92"/>
      <c r="N103" s="81"/>
      <c r="O103" s="92"/>
      <c r="P103" s="81"/>
      <c r="Q103" s="92"/>
      <c r="R103" s="81"/>
      <c r="S103"/>
      <c r="T103"/>
      <c r="U103"/>
      <c r="V103"/>
    </row>
    <row r="104" spans="1:22" s="86" customFormat="1" x14ac:dyDescent="0.3">
      <c r="A104" s="77"/>
      <c r="B104" s="77"/>
      <c r="C104" s="77"/>
      <c r="D104" s="77"/>
      <c r="E104" s="77"/>
      <c r="F104" s="77"/>
      <c r="G104" s="77" t="s">
        <v>223</v>
      </c>
      <c r="H104" s="77"/>
      <c r="I104" s="77"/>
      <c r="J104" s="81"/>
      <c r="K104" s="92"/>
      <c r="L104" s="81"/>
      <c r="M104" s="92"/>
      <c r="N104" s="81"/>
      <c r="O104" s="92"/>
      <c r="P104" s="81">
        <v>30</v>
      </c>
      <c r="Q104" s="92"/>
      <c r="R104" s="81">
        <f>ROUND(SUM(J104:P104),5)</f>
        <v>30</v>
      </c>
      <c r="S104"/>
      <c r="T104"/>
      <c r="U104"/>
      <c r="V104"/>
    </row>
    <row r="105" spans="1:22" s="86" customFormat="1" ht="15.05" thickBot="1" x14ac:dyDescent="0.35">
      <c r="A105" s="77"/>
      <c r="B105" s="77"/>
      <c r="C105" s="77"/>
      <c r="D105" s="77"/>
      <c r="E105" s="77"/>
      <c r="F105" s="77"/>
      <c r="G105" s="77" t="s">
        <v>250</v>
      </c>
      <c r="H105" s="77"/>
      <c r="I105" s="77"/>
      <c r="J105" s="81"/>
      <c r="K105" s="92"/>
      <c r="L105" s="81"/>
      <c r="M105" s="92"/>
      <c r="N105" s="81"/>
      <c r="O105" s="92"/>
      <c r="P105" s="81">
        <v>88</v>
      </c>
      <c r="Q105" s="92"/>
      <c r="R105" s="81">
        <f>ROUND(SUM(J105:P105),5)</f>
        <v>88</v>
      </c>
      <c r="S105"/>
      <c r="T105"/>
      <c r="U105"/>
      <c r="V105"/>
    </row>
    <row r="106" spans="1:22" s="86" customFormat="1" ht="15.05" thickBot="1" x14ac:dyDescent="0.35">
      <c r="A106" s="77"/>
      <c r="B106" s="77"/>
      <c r="C106" s="77"/>
      <c r="D106" s="77"/>
      <c r="E106" s="77"/>
      <c r="F106" s="77" t="s">
        <v>224</v>
      </c>
      <c r="G106" s="77"/>
      <c r="H106" s="77"/>
      <c r="I106" s="77"/>
      <c r="J106" s="82"/>
      <c r="K106" s="92"/>
      <c r="L106" s="82"/>
      <c r="M106" s="92"/>
      <c r="N106" s="82"/>
      <c r="O106" s="92"/>
      <c r="P106" s="82">
        <f>ROUND(SUM(P103:P105),5)</f>
        <v>118</v>
      </c>
      <c r="Q106" s="92"/>
      <c r="R106" s="82">
        <f>ROUND(SUM(J106:P106),5)</f>
        <v>118</v>
      </c>
      <c r="S106"/>
      <c r="T106"/>
      <c r="U106"/>
      <c r="V106"/>
    </row>
    <row r="107" spans="1:22" s="86" customFormat="1" x14ac:dyDescent="0.3">
      <c r="A107" s="77"/>
      <c r="B107" s="77"/>
      <c r="C107" s="77"/>
      <c r="D107" s="77"/>
      <c r="E107" s="77" t="s">
        <v>225</v>
      </c>
      <c r="F107" s="77"/>
      <c r="G107" s="77"/>
      <c r="H107" s="77"/>
      <c r="I107" s="77"/>
      <c r="J107" s="81"/>
      <c r="K107" s="92"/>
      <c r="L107" s="81"/>
      <c r="M107" s="92"/>
      <c r="N107" s="81"/>
      <c r="O107" s="92"/>
      <c r="P107" s="81">
        <f>ROUND(SUM(P101:P102)+P106,5)</f>
        <v>1018</v>
      </c>
      <c r="Q107" s="92"/>
      <c r="R107" s="81">
        <f>ROUND(SUM(J107:P107),5)</f>
        <v>1018</v>
      </c>
      <c r="S107"/>
      <c r="T107"/>
      <c r="U107"/>
      <c r="V107"/>
    </row>
    <row r="108" spans="1:22" s="3" customFormat="1" x14ac:dyDescent="0.3">
      <c r="A108" s="77"/>
      <c r="B108" s="77"/>
      <c r="C108" s="77"/>
      <c r="D108" s="77"/>
      <c r="E108" s="77" t="s">
        <v>142</v>
      </c>
      <c r="F108" s="77"/>
      <c r="G108" s="77"/>
      <c r="H108" s="77"/>
      <c r="I108" s="77"/>
      <c r="J108" s="81"/>
      <c r="K108" s="92"/>
      <c r="L108" s="81"/>
      <c r="M108" s="92"/>
      <c r="N108" s="81"/>
      <c r="O108" s="92"/>
      <c r="P108" s="81"/>
      <c r="Q108" s="92"/>
      <c r="R108" s="81"/>
      <c r="S108"/>
      <c r="T108"/>
      <c r="U108"/>
      <c r="V108"/>
    </row>
    <row r="109" spans="1:22" s="86" customFormat="1" x14ac:dyDescent="0.3">
      <c r="A109" s="77"/>
      <c r="B109" s="77"/>
      <c r="C109" s="77"/>
      <c r="D109" s="77"/>
      <c r="E109" s="77"/>
      <c r="F109" s="77" t="s">
        <v>226</v>
      </c>
      <c r="G109" s="77"/>
      <c r="H109" s="77"/>
      <c r="I109" s="77"/>
      <c r="J109" s="81"/>
      <c r="K109" s="92"/>
      <c r="L109" s="81"/>
      <c r="M109" s="92"/>
      <c r="N109" s="81"/>
      <c r="O109" s="92"/>
      <c r="P109" s="81">
        <v>844</v>
      </c>
      <c r="Q109" s="92"/>
      <c r="R109" s="81">
        <f>ROUND(SUM(J109:P109),5)</f>
        <v>844</v>
      </c>
      <c r="S109"/>
      <c r="T109"/>
      <c r="U109"/>
      <c r="V109"/>
    </row>
    <row r="110" spans="1:22" s="86" customFormat="1" ht="15.05" thickBot="1" x14ac:dyDescent="0.35">
      <c r="A110" s="77"/>
      <c r="B110" s="77"/>
      <c r="C110" s="77"/>
      <c r="D110" s="77"/>
      <c r="E110" s="77"/>
      <c r="F110" s="77" t="s">
        <v>271</v>
      </c>
      <c r="G110" s="77"/>
      <c r="H110" s="77"/>
      <c r="I110" s="77"/>
      <c r="J110" s="83"/>
      <c r="K110" s="92"/>
      <c r="L110" s="83"/>
      <c r="M110" s="92"/>
      <c r="N110" s="83"/>
      <c r="O110" s="92"/>
      <c r="P110" s="83">
        <v>1156</v>
      </c>
      <c r="Q110" s="92"/>
      <c r="R110" s="83">
        <f>ROUND(SUM(J110:P110),5)</f>
        <v>1156</v>
      </c>
      <c r="S110"/>
      <c r="T110"/>
      <c r="U110"/>
      <c r="V110"/>
    </row>
    <row r="111" spans="1:22" s="86" customFormat="1" x14ac:dyDescent="0.3">
      <c r="A111" s="77"/>
      <c r="B111" s="77"/>
      <c r="C111" s="77"/>
      <c r="D111" s="77"/>
      <c r="E111" s="77" t="s">
        <v>227</v>
      </c>
      <c r="F111" s="77"/>
      <c r="G111" s="77"/>
      <c r="H111" s="77"/>
      <c r="I111" s="77"/>
      <c r="J111" s="81"/>
      <c r="K111" s="92"/>
      <c r="L111" s="81"/>
      <c r="M111" s="92"/>
      <c r="N111" s="81"/>
      <c r="O111" s="92"/>
      <c r="P111" s="81">
        <f>ROUND(SUM(P108:P110),5)</f>
        <v>2000</v>
      </c>
      <c r="Q111" s="92"/>
      <c r="R111" s="81">
        <f>ROUND(SUM(J111:P111),5)</f>
        <v>2000</v>
      </c>
      <c r="S111"/>
      <c r="T111"/>
      <c r="U111"/>
      <c r="V111"/>
    </row>
    <row r="112" spans="1:22" s="86" customFormat="1" x14ac:dyDescent="0.3">
      <c r="A112" s="77"/>
      <c r="B112" s="77"/>
      <c r="C112" s="77"/>
      <c r="D112" s="77"/>
      <c r="E112" s="77" t="s">
        <v>143</v>
      </c>
      <c r="F112" s="77"/>
      <c r="G112" s="77"/>
      <c r="H112" s="77"/>
      <c r="I112" s="77"/>
      <c r="J112" s="81"/>
      <c r="K112" s="92"/>
      <c r="L112" s="81"/>
      <c r="M112" s="92"/>
      <c r="N112" s="81"/>
      <c r="O112" s="92"/>
      <c r="P112" s="81"/>
      <c r="Q112" s="92"/>
      <c r="R112" s="81"/>
      <c r="S112"/>
      <c r="T112"/>
      <c r="U112"/>
      <c r="V112"/>
    </row>
    <row r="113" spans="1:22" s="86" customFormat="1" x14ac:dyDescent="0.3">
      <c r="A113" s="77"/>
      <c r="B113" s="77"/>
      <c r="C113" s="77"/>
      <c r="D113" s="77"/>
      <c r="E113" s="77"/>
      <c r="F113" s="77" t="s">
        <v>228</v>
      </c>
      <c r="G113" s="77"/>
      <c r="H113" s="77"/>
      <c r="I113" s="77"/>
      <c r="J113" s="81"/>
      <c r="K113" s="92"/>
      <c r="L113" s="81"/>
      <c r="M113" s="92"/>
      <c r="N113" s="81"/>
      <c r="O113" s="92"/>
      <c r="P113" s="81"/>
      <c r="Q113" s="92"/>
      <c r="R113" s="81"/>
      <c r="S113"/>
      <c r="T113"/>
      <c r="U113"/>
      <c r="V113"/>
    </row>
    <row r="114" spans="1:22" s="86" customFormat="1" ht="15.05" thickBot="1" x14ac:dyDescent="0.35">
      <c r="A114" s="77"/>
      <c r="B114" s="77"/>
      <c r="C114" s="77"/>
      <c r="D114" s="77"/>
      <c r="E114" s="77"/>
      <c r="F114" s="77"/>
      <c r="G114" s="77" t="s">
        <v>229</v>
      </c>
      <c r="H114" s="77"/>
      <c r="I114" s="77"/>
      <c r="J114" s="83">
        <v>472</v>
      </c>
      <c r="K114" s="92"/>
      <c r="L114" s="83"/>
      <c r="M114" s="92"/>
      <c r="N114" s="83"/>
      <c r="O114" s="92"/>
      <c r="P114" s="83"/>
      <c r="Q114" s="92"/>
      <c r="R114" s="83">
        <f t="shared" ref="R114:R120" si="2">ROUND(SUM(J114:P114),5)</f>
        <v>472</v>
      </c>
      <c r="S114"/>
      <c r="T114"/>
      <c r="U114"/>
      <c r="V114"/>
    </row>
    <row r="115" spans="1:22" s="86" customFormat="1" x14ac:dyDescent="0.3">
      <c r="A115" s="77"/>
      <c r="B115" s="77"/>
      <c r="C115" s="77"/>
      <c r="D115" s="77"/>
      <c r="E115" s="77"/>
      <c r="F115" s="77" t="s">
        <v>230</v>
      </c>
      <c r="G115" s="77"/>
      <c r="H115" s="77"/>
      <c r="I115" s="77"/>
      <c r="J115" s="81">
        <f>ROUND(SUM(J113:J114),5)</f>
        <v>472</v>
      </c>
      <c r="K115" s="92"/>
      <c r="L115" s="81"/>
      <c r="M115" s="92"/>
      <c r="N115" s="81"/>
      <c r="O115" s="92"/>
      <c r="P115" s="81"/>
      <c r="Q115" s="92"/>
      <c r="R115" s="81">
        <f t="shared" si="2"/>
        <v>472</v>
      </c>
      <c r="S115"/>
      <c r="T115"/>
      <c r="U115"/>
      <c r="V115"/>
    </row>
    <row r="116" spans="1:22" s="86" customFormat="1" ht="15.05" thickBot="1" x14ac:dyDescent="0.35">
      <c r="A116" s="77"/>
      <c r="B116" s="77"/>
      <c r="C116" s="77"/>
      <c r="D116" s="77"/>
      <c r="E116" s="77"/>
      <c r="F116" s="77" t="s">
        <v>272</v>
      </c>
      <c r="G116" s="77"/>
      <c r="H116" s="77"/>
      <c r="I116" s="77"/>
      <c r="J116" s="81"/>
      <c r="K116" s="92"/>
      <c r="L116" s="81"/>
      <c r="M116" s="92"/>
      <c r="N116" s="81"/>
      <c r="O116" s="92"/>
      <c r="P116" s="81">
        <v>105</v>
      </c>
      <c r="Q116" s="92"/>
      <c r="R116" s="81">
        <f t="shared" si="2"/>
        <v>105</v>
      </c>
      <c r="S116"/>
      <c r="T116"/>
      <c r="U116"/>
      <c r="V116"/>
    </row>
    <row r="117" spans="1:22" s="86" customFormat="1" ht="15.05" thickBot="1" x14ac:dyDescent="0.35">
      <c r="A117" s="77"/>
      <c r="B117" s="77"/>
      <c r="C117" s="77"/>
      <c r="D117" s="77"/>
      <c r="E117" s="77" t="s">
        <v>231</v>
      </c>
      <c r="F117" s="77"/>
      <c r="G117" s="77"/>
      <c r="H117" s="77"/>
      <c r="I117" s="77"/>
      <c r="J117" s="84">
        <f>ROUND(J112+SUM(J115:J116),5)</f>
        <v>472</v>
      </c>
      <c r="K117" s="92"/>
      <c r="L117" s="84"/>
      <c r="M117" s="92"/>
      <c r="N117" s="84"/>
      <c r="O117" s="92"/>
      <c r="P117" s="84">
        <f>ROUND(P112+SUM(P115:P116),5)</f>
        <v>105</v>
      </c>
      <c r="Q117" s="92"/>
      <c r="R117" s="84">
        <f t="shared" si="2"/>
        <v>577</v>
      </c>
      <c r="S117"/>
      <c r="T117"/>
      <c r="U117"/>
      <c r="V117"/>
    </row>
    <row r="118" spans="1:22" s="86" customFormat="1" ht="15.05" thickBot="1" x14ac:dyDescent="0.35">
      <c r="A118" s="77"/>
      <c r="B118" s="77"/>
      <c r="C118" s="77"/>
      <c r="D118" s="77" t="s">
        <v>26</v>
      </c>
      <c r="E118" s="77"/>
      <c r="F118" s="77"/>
      <c r="G118" s="77"/>
      <c r="H118" s="77"/>
      <c r="I118" s="77"/>
      <c r="J118" s="84">
        <f>ROUND(J48+J62+J74+J89+J100+J107+J111+J117,5)</f>
        <v>472</v>
      </c>
      <c r="K118" s="92"/>
      <c r="L118" s="84"/>
      <c r="M118" s="92"/>
      <c r="N118" s="84">
        <f>ROUND(N48+N62+N74+N89+N100+N107+N111+N117,5)</f>
        <v>3340</v>
      </c>
      <c r="O118" s="92"/>
      <c r="P118" s="84">
        <f>ROUND(P48+P62+P74+P89+P100+P107+P111+P117,5)</f>
        <v>7915</v>
      </c>
      <c r="Q118" s="92"/>
      <c r="R118" s="84">
        <f t="shared" si="2"/>
        <v>11727</v>
      </c>
      <c r="S118"/>
      <c r="T118"/>
      <c r="U118"/>
      <c r="V118"/>
    </row>
    <row r="119" spans="1:22" s="86" customFormat="1" ht="15.05" thickBot="1" x14ac:dyDescent="0.35">
      <c r="A119" s="77"/>
      <c r="B119" s="77" t="s">
        <v>27</v>
      </c>
      <c r="C119" s="77"/>
      <c r="D119" s="77"/>
      <c r="E119" s="77"/>
      <c r="F119" s="77"/>
      <c r="G119" s="77"/>
      <c r="H119" s="77"/>
      <c r="I119" s="77"/>
      <c r="J119" s="84">
        <f>ROUND(J5+J47-J118,5)</f>
        <v>1693</v>
      </c>
      <c r="K119" s="92"/>
      <c r="L119" s="84">
        <f>ROUND(L5+L47-L118,5)</f>
        <v>133</v>
      </c>
      <c r="M119" s="92"/>
      <c r="N119" s="84">
        <f>ROUND(N5+N47-N118,5)</f>
        <v>-1119</v>
      </c>
      <c r="O119" s="92"/>
      <c r="P119" s="84">
        <f>ROUND(P5+P47-P118,5)</f>
        <v>-7908</v>
      </c>
      <c r="Q119" s="92"/>
      <c r="R119" s="84">
        <f t="shared" si="2"/>
        <v>-7201</v>
      </c>
      <c r="S119"/>
      <c r="T119"/>
      <c r="U119"/>
      <c r="V119"/>
    </row>
    <row r="120" spans="1:22" s="86" customFormat="1" ht="11.3" thickBot="1" x14ac:dyDescent="0.3">
      <c r="A120" s="77" t="s">
        <v>28</v>
      </c>
      <c r="B120" s="77"/>
      <c r="C120" s="77"/>
      <c r="D120" s="77"/>
      <c r="E120" s="77"/>
      <c r="F120" s="77"/>
      <c r="G120" s="77"/>
      <c r="H120" s="77"/>
      <c r="I120" s="77"/>
      <c r="J120" s="85">
        <f>J119</f>
        <v>1693</v>
      </c>
      <c r="K120" s="77"/>
      <c r="L120" s="85">
        <f>L119</f>
        <v>133</v>
      </c>
      <c r="M120" s="77"/>
      <c r="N120" s="85">
        <f>N119</f>
        <v>-1119</v>
      </c>
      <c r="O120" s="77"/>
      <c r="P120" s="85">
        <f>P119</f>
        <v>-7908</v>
      </c>
      <c r="Q120" s="77"/>
      <c r="R120" s="85">
        <f t="shared" si="2"/>
        <v>-7201</v>
      </c>
    </row>
    <row r="121" spans="1:22" s="86" customFormat="1" ht="15.05" thickTop="1" x14ac:dyDescent="0.3"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s="86" customFormat="1" x14ac:dyDescent="0.3"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4" spans="1:22" s="86" customFormat="1" x14ac:dyDescent="0.3"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s="86" customFormat="1" x14ac:dyDescent="0.3"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s="86" customFormat="1" x14ac:dyDescent="0.3"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s="86" customFormat="1" x14ac:dyDescent="0.3"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s="86" customFormat="1" x14ac:dyDescent="0.3"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31" spans="10:22" s="86" customFormat="1" x14ac:dyDescent="0.3"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0:22" s="86" customFormat="1" x14ac:dyDescent="0.3"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55" spans="10:22" s="86" customFormat="1" x14ac:dyDescent="0.3"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7" spans="10:22" s="86" customFormat="1" x14ac:dyDescent="0.3"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88" spans="10:22" s="86" customFormat="1" x14ac:dyDescent="0.3">
      <c r="J188"/>
      <c r="K188"/>
      <c r="L188"/>
      <c r="M188"/>
      <c r="N188"/>
      <c r="O188"/>
      <c r="P188"/>
      <c r="Q188"/>
      <c r="R188"/>
      <c r="S188"/>
      <c r="T188"/>
      <c r="U188"/>
      <c r="V188"/>
    </row>
  </sheetData>
  <pageMargins left="0.75" right="0.75" top="0.47986111111111102" bottom="0.6" header="0.1" footer="0.5"/>
  <pageSetup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232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109182</xdr:colOff>
                <xdr:row>0</xdr:row>
                <xdr:rowOff>232012</xdr:rowOff>
              </to>
            </anchor>
          </controlPr>
        </control>
      </mc:Choice>
      <mc:Fallback>
        <control shapeId="2323" r:id="rId4" name="FILTER"/>
      </mc:Fallback>
    </mc:AlternateContent>
    <mc:AlternateContent xmlns:mc="http://schemas.openxmlformats.org/markup-compatibility/2006">
      <mc:Choice Requires="x14">
        <control shapeId="232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109182</xdr:colOff>
                <xdr:row>0</xdr:row>
                <xdr:rowOff>232012</xdr:rowOff>
              </to>
            </anchor>
          </controlPr>
        </control>
      </mc:Choice>
      <mc:Fallback>
        <control shapeId="2324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28E2-993E-49DF-AABF-4827D68E3304}">
  <sheetPr codeName="Sheet3">
    <tabColor rgb="FF00FF00"/>
  </sheetPr>
  <dimension ref="A1:N31"/>
  <sheetViews>
    <sheetView showGridLines="0" workbookViewId="0">
      <pane xSplit="5" ySplit="4" topLeftCell="F5" activePane="bottomRight" state="frozenSplit"/>
      <selection pane="topRight" activeCell="F1" sqref="F1"/>
      <selection pane="bottomLeft" activeCell="A5" sqref="A5"/>
      <selection pane="bottomRight" activeCell="A4" sqref="A4"/>
    </sheetView>
  </sheetViews>
  <sheetFormatPr defaultRowHeight="14.55" x14ac:dyDescent="0.3"/>
  <cols>
    <col min="1" max="4" width="0.921875" style="86" customWidth="1"/>
    <col min="5" max="5" width="28.23046875" style="86" customWidth="1"/>
    <col min="6" max="6" width="3.921875" bestFit="1" customWidth="1"/>
    <col min="7" max="7" width="2.23046875" customWidth="1"/>
    <col min="8" max="8" width="3.84375" bestFit="1" customWidth="1"/>
    <col min="9" max="9" width="2.23046875" customWidth="1"/>
    <col min="10" max="10" width="3.921875" bestFit="1" customWidth="1"/>
    <col min="11" max="11" width="2.23046875" customWidth="1"/>
    <col min="12" max="12" width="4.3046875" bestFit="1" customWidth="1"/>
    <col min="13" max="13" width="2.23046875" customWidth="1"/>
    <col min="14" max="14" width="6.61328125" bestFit="1" customWidth="1"/>
  </cols>
  <sheetData>
    <row r="1" spans="1:14" ht="23.1" x14ac:dyDescent="0.45">
      <c r="A1" s="78" t="s">
        <v>0</v>
      </c>
      <c r="B1" s="77"/>
      <c r="C1" s="77"/>
      <c r="D1" s="77"/>
      <c r="E1" s="77"/>
      <c r="F1" s="17"/>
      <c r="G1" s="17"/>
      <c r="H1" s="17"/>
      <c r="I1" s="17"/>
      <c r="J1" s="17"/>
      <c r="K1" s="17"/>
      <c r="L1" s="17"/>
      <c r="M1" s="17"/>
      <c r="N1" s="9"/>
    </row>
    <row r="2" spans="1:14" ht="17.75" x14ac:dyDescent="0.35">
      <c r="A2" s="79" t="s">
        <v>331</v>
      </c>
      <c r="B2" s="77"/>
      <c r="C2" s="77"/>
      <c r="D2" s="77"/>
      <c r="E2" s="77"/>
      <c r="F2" s="17"/>
      <c r="G2" s="17"/>
      <c r="H2" s="17"/>
      <c r="I2" s="17"/>
      <c r="J2" s="17"/>
      <c r="K2" s="17"/>
      <c r="L2" s="17"/>
      <c r="M2" s="17"/>
      <c r="N2" s="87">
        <v>46158</v>
      </c>
    </row>
    <row r="3" spans="1:14" x14ac:dyDescent="0.3">
      <c r="A3" s="80" t="s">
        <v>338</v>
      </c>
      <c r="B3" s="77"/>
      <c r="C3" s="77"/>
      <c r="D3" s="77"/>
      <c r="E3" s="77"/>
      <c r="F3" s="17"/>
      <c r="G3" s="17"/>
      <c r="H3" s="17"/>
      <c r="I3" s="17"/>
      <c r="J3" s="17"/>
      <c r="K3" s="17"/>
      <c r="L3" s="17"/>
      <c r="M3" s="17"/>
      <c r="N3" s="88" t="s">
        <v>3</v>
      </c>
    </row>
    <row r="4" spans="1:14" s="1" customFormat="1" ht="15.05" thickBot="1" x14ac:dyDescent="0.35">
      <c r="A4" s="89"/>
      <c r="B4" s="89"/>
      <c r="C4" s="89"/>
      <c r="D4" s="89"/>
      <c r="E4" s="89"/>
      <c r="F4" s="90" t="s">
        <v>4</v>
      </c>
      <c r="G4" s="18"/>
      <c r="H4" s="90" t="s">
        <v>5</v>
      </c>
      <c r="I4" s="18"/>
      <c r="J4" s="90" t="s">
        <v>6</v>
      </c>
      <c r="K4" s="18"/>
      <c r="L4" s="90" t="s">
        <v>7</v>
      </c>
      <c r="M4" s="18"/>
      <c r="N4" s="90" t="s">
        <v>8</v>
      </c>
    </row>
    <row r="5" spans="1:14" ht="15.05" thickTop="1" x14ac:dyDescent="0.3">
      <c r="A5" s="77"/>
      <c r="B5" s="77" t="s">
        <v>9</v>
      </c>
      <c r="C5" s="77"/>
      <c r="D5" s="77"/>
      <c r="E5" s="77"/>
      <c r="F5" s="81"/>
      <c r="G5" s="92"/>
      <c r="H5" s="81"/>
      <c r="I5" s="92"/>
      <c r="J5" s="81"/>
      <c r="K5" s="92"/>
      <c r="L5" s="81"/>
      <c r="M5" s="92"/>
      <c r="N5" s="81"/>
    </row>
    <row r="6" spans="1:14" x14ac:dyDescent="0.3">
      <c r="A6" s="77"/>
      <c r="B6" s="77"/>
      <c r="C6" s="77"/>
      <c r="D6" s="77" t="s">
        <v>10</v>
      </c>
      <c r="E6" s="77"/>
      <c r="F6" s="81"/>
      <c r="G6" s="92"/>
      <c r="H6" s="81"/>
      <c r="I6" s="92"/>
      <c r="J6" s="81"/>
      <c r="K6" s="92"/>
      <c r="L6" s="81"/>
      <c r="M6" s="92"/>
      <c r="N6" s="81"/>
    </row>
    <row r="7" spans="1:14" x14ac:dyDescent="0.3">
      <c r="A7" s="77"/>
      <c r="B7" s="77"/>
      <c r="C7" s="77"/>
      <c r="D7" s="77"/>
      <c r="E7" s="77" t="s">
        <v>134</v>
      </c>
      <c r="F7" s="81"/>
      <c r="G7" s="92"/>
      <c r="H7" s="81">
        <v>1762</v>
      </c>
      <c r="I7" s="92"/>
      <c r="J7" s="81"/>
      <c r="K7" s="92"/>
      <c r="L7" s="81"/>
      <c r="M7" s="92"/>
      <c r="N7" s="81">
        <f>ROUND(SUM(F7:L7),5)</f>
        <v>1762</v>
      </c>
    </row>
    <row r="8" spans="1:14" x14ac:dyDescent="0.3">
      <c r="A8" s="77"/>
      <c r="B8" s="77"/>
      <c r="C8" s="77"/>
      <c r="D8" s="77"/>
      <c r="E8" s="77" t="s">
        <v>135</v>
      </c>
      <c r="F8" s="81">
        <v>34320</v>
      </c>
      <c r="G8" s="92"/>
      <c r="H8" s="81"/>
      <c r="I8" s="92"/>
      <c r="J8" s="81">
        <v>27929</v>
      </c>
      <c r="K8" s="92"/>
      <c r="L8" s="81"/>
      <c r="M8" s="92"/>
      <c r="N8" s="81">
        <f>ROUND(SUM(F8:L8),5)</f>
        <v>62249</v>
      </c>
    </row>
    <row r="9" spans="1:14" x14ac:dyDescent="0.3">
      <c r="A9" s="77"/>
      <c r="B9" s="77"/>
      <c r="C9" s="77"/>
      <c r="D9" s="77"/>
      <c r="E9" s="77" t="s">
        <v>13</v>
      </c>
      <c r="F9" s="81"/>
      <c r="G9" s="92"/>
      <c r="H9" s="81"/>
      <c r="I9" s="92"/>
      <c r="J9" s="81"/>
      <c r="K9" s="92"/>
      <c r="L9" s="81">
        <v>2439</v>
      </c>
      <c r="M9" s="92"/>
      <c r="N9" s="81">
        <f>ROUND(SUM(F9:L9),5)</f>
        <v>2439</v>
      </c>
    </row>
    <row r="10" spans="1:14" x14ac:dyDescent="0.3">
      <c r="A10" s="77"/>
      <c r="B10" s="77"/>
      <c r="C10" s="77"/>
      <c r="D10" s="77"/>
      <c r="E10" s="77" t="s">
        <v>136</v>
      </c>
      <c r="F10" s="81"/>
      <c r="G10" s="92"/>
      <c r="H10" s="81"/>
      <c r="I10" s="92"/>
      <c r="J10" s="81"/>
      <c r="K10" s="92"/>
      <c r="L10" s="81"/>
      <c r="M10" s="92"/>
      <c r="N10" s="81"/>
    </row>
    <row r="11" spans="1:14" ht="15.05" thickBot="1" x14ac:dyDescent="0.35">
      <c r="A11" s="77"/>
      <c r="B11" s="77"/>
      <c r="C11" s="77"/>
      <c r="D11" s="77"/>
      <c r="E11" s="77" t="s">
        <v>15</v>
      </c>
      <c r="F11" s="81"/>
      <c r="G11" s="92"/>
      <c r="H11" s="81"/>
      <c r="I11" s="92"/>
      <c r="J11" s="81"/>
      <c r="K11" s="92"/>
      <c r="L11" s="81">
        <v>63</v>
      </c>
      <c r="M11" s="92"/>
      <c r="N11" s="81">
        <f>ROUND(SUM(F11:L11),5)</f>
        <v>63</v>
      </c>
    </row>
    <row r="12" spans="1:14" ht="15.05" thickBot="1" x14ac:dyDescent="0.35">
      <c r="A12" s="77"/>
      <c r="B12" s="77"/>
      <c r="C12" s="77"/>
      <c r="D12" s="77" t="s">
        <v>16</v>
      </c>
      <c r="E12" s="77"/>
      <c r="F12" s="82">
        <f>ROUND(SUM(F6:F11),5)</f>
        <v>34320</v>
      </c>
      <c r="G12" s="92"/>
      <c r="H12" s="82">
        <f>ROUND(SUM(H6:H11),5)</f>
        <v>1762</v>
      </c>
      <c r="I12" s="92"/>
      <c r="J12" s="82">
        <f>ROUND(SUM(J6:J11),5)</f>
        <v>27929</v>
      </c>
      <c r="K12" s="92"/>
      <c r="L12" s="82">
        <f>ROUND(SUM(L6:L11),5)</f>
        <v>2502</v>
      </c>
      <c r="M12" s="92"/>
      <c r="N12" s="82">
        <f>ROUND(SUM(F12:L12),5)</f>
        <v>66513</v>
      </c>
    </row>
    <row r="13" spans="1:14" x14ac:dyDescent="0.3">
      <c r="A13" s="77"/>
      <c r="B13" s="77"/>
      <c r="C13" s="77" t="s">
        <v>17</v>
      </c>
      <c r="D13" s="77"/>
      <c r="E13" s="77"/>
      <c r="F13" s="81">
        <f>F12</f>
        <v>34320</v>
      </c>
      <c r="G13" s="92"/>
      <c r="H13" s="81">
        <f>H12</f>
        <v>1762</v>
      </c>
      <c r="I13" s="92"/>
      <c r="J13" s="81">
        <f>J12</f>
        <v>27929</v>
      </c>
      <c r="K13" s="92"/>
      <c r="L13" s="81">
        <f>L12</f>
        <v>2502</v>
      </c>
      <c r="M13" s="92"/>
      <c r="N13" s="81">
        <f>ROUND(SUM(F13:L13),5)</f>
        <v>66513</v>
      </c>
    </row>
    <row r="14" spans="1:14" x14ac:dyDescent="0.3">
      <c r="A14" s="77"/>
      <c r="B14" s="77"/>
      <c r="C14" s="77"/>
      <c r="D14" s="77" t="s">
        <v>18</v>
      </c>
      <c r="E14" s="77"/>
      <c r="F14" s="81"/>
      <c r="G14" s="92"/>
      <c r="H14" s="81"/>
      <c r="I14" s="92"/>
      <c r="J14" s="81"/>
      <c r="K14" s="92"/>
      <c r="L14" s="81"/>
      <c r="M14" s="92"/>
      <c r="N14" s="81"/>
    </row>
    <row r="15" spans="1:14" x14ac:dyDescent="0.3">
      <c r="A15" s="77"/>
      <c r="B15" s="77"/>
      <c r="C15" s="77"/>
      <c r="D15" s="77"/>
      <c r="E15" s="77" t="s">
        <v>138</v>
      </c>
      <c r="F15" s="81"/>
      <c r="G15" s="92"/>
      <c r="H15" s="81"/>
      <c r="I15" s="92"/>
      <c r="J15" s="81"/>
      <c r="K15" s="92"/>
      <c r="L15" s="81">
        <v>17765</v>
      </c>
      <c r="M15" s="92"/>
      <c r="N15" s="81">
        <f t="shared" ref="N15:N27" si="0">ROUND(SUM(F15:L15),5)</f>
        <v>17765</v>
      </c>
    </row>
    <row r="16" spans="1:14" x14ac:dyDescent="0.3">
      <c r="A16" s="77"/>
      <c r="B16" s="77"/>
      <c r="C16" s="77"/>
      <c r="D16" s="77"/>
      <c r="E16" s="77" t="s">
        <v>20</v>
      </c>
      <c r="F16" s="81"/>
      <c r="G16" s="92"/>
      <c r="H16" s="81"/>
      <c r="I16" s="92"/>
      <c r="J16" s="81">
        <v>13657</v>
      </c>
      <c r="K16" s="92"/>
      <c r="L16" s="81">
        <v>7057</v>
      </c>
      <c r="M16" s="92"/>
      <c r="N16" s="81">
        <f t="shared" si="0"/>
        <v>20714</v>
      </c>
    </row>
    <row r="17" spans="1:14" x14ac:dyDescent="0.3">
      <c r="A17" s="77"/>
      <c r="B17" s="77"/>
      <c r="C17" s="77"/>
      <c r="D17" s="77"/>
      <c r="E17" s="77" t="s">
        <v>21</v>
      </c>
      <c r="F17" s="81"/>
      <c r="G17" s="92"/>
      <c r="H17" s="81"/>
      <c r="I17" s="92"/>
      <c r="J17" s="81"/>
      <c r="K17" s="92"/>
      <c r="L17" s="81">
        <v>2436</v>
      </c>
      <c r="M17" s="92"/>
      <c r="N17" s="81">
        <f t="shared" si="0"/>
        <v>2436</v>
      </c>
    </row>
    <row r="18" spans="1:14" x14ac:dyDescent="0.3">
      <c r="A18" s="77"/>
      <c r="B18" s="77"/>
      <c r="C18" s="77"/>
      <c r="D18" s="77"/>
      <c r="E18" s="77" t="s">
        <v>140</v>
      </c>
      <c r="F18" s="81"/>
      <c r="G18" s="92"/>
      <c r="H18" s="81"/>
      <c r="I18" s="92"/>
      <c r="J18" s="81">
        <v>25</v>
      </c>
      <c r="K18" s="92"/>
      <c r="L18" s="81">
        <v>770</v>
      </c>
      <c r="M18" s="92"/>
      <c r="N18" s="81">
        <f t="shared" si="0"/>
        <v>795</v>
      </c>
    </row>
    <row r="19" spans="1:14" x14ac:dyDescent="0.3">
      <c r="A19" s="77"/>
      <c r="B19" s="77"/>
      <c r="C19" s="77"/>
      <c r="D19" s="77"/>
      <c r="E19" s="77" t="s">
        <v>141</v>
      </c>
      <c r="F19" s="81"/>
      <c r="G19" s="92"/>
      <c r="H19" s="81"/>
      <c r="I19" s="92"/>
      <c r="J19" s="81"/>
      <c r="K19" s="92"/>
      <c r="L19" s="81">
        <v>4216</v>
      </c>
      <c r="M19" s="92"/>
      <c r="N19" s="81">
        <f t="shared" si="0"/>
        <v>4216</v>
      </c>
    </row>
    <row r="20" spans="1:14" x14ac:dyDescent="0.3">
      <c r="A20" s="77"/>
      <c r="B20" s="77"/>
      <c r="C20" s="77"/>
      <c r="D20" s="77"/>
      <c r="E20" s="77" t="s">
        <v>142</v>
      </c>
      <c r="F20" s="81"/>
      <c r="G20" s="92"/>
      <c r="H20" s="81"/>
      <c r="I20" s="92"/>
      <c r="J20" s="81"/>
      <c r="K20" s="92"/>
      <c r="L20" s="81">
        <v>6644</v>
      </c>
      <c r="M20" s="92"/>
      <c r="N20" s="81">
        <f t="shared" si="0"/>
        <v>6644</v>
      </c>
    </row>
    <row r="21" spans="1:14" x14ac:dyDescent="0.3">
      <c r="A21" s="77"/>
      <c r="B21" s="77"/>
      <c r="C21" s="77"/>
      <c r="D21" s="77"/>
      <c r="E21" s="77" t="s">
        <v>143</v>
      </c>
      <c r="F21" s="81">
        <v>2280</v>
      </c>
      <c r="G21" s="92"/>
      <c r="H21" s="81"/>
      <c r="I21" s="92"/>
      <c r="J21" s="81"/>
      <c r="K21" s="92"/>
      <c r="L21" s="81">
        <v>105</v>
      </c>
      <c r="M21" s="92"/>
      <c r="N21" s="81">
        <f t="shared" si="0"/>
        <v>2385</v>
      </c>
    </row>
    <row r="22" spans="1:14" x14ac:dyDescent="0.3">
      <c r="A22" s="77"/>
      <c r="B22" s="77"/>
      <c r="C22" s="77"/>
      <c r="D22" s="77"/>
      <c r="E22" s="77" t="s">
        <v>145</v>
      </c>
      <c r="F22" s="81"/>
      <c r="G22" s="92"/>
      <c r="H22" s="81"/>
      <c r="I22" s="92"/>
      <c r="J22" s="81"/>
      <c r="K22" s="92"/>
      <c r="L22" s="81">
        <v>1372</v>
      </c>
      <c r="M22" s="92"/>
      <c r="N22" s="81">
        <f t="shared" si="0"/>
        <v>1372</v>
      </c>
    </row>
    <row r="23" spans="1:14" x14ac:dyDescent="0.3">
      <c r="A23" s="77"/>
      <c r="B23" s="77"/>
      <c r="C23" s="77"/>
      <c r="D23" s="77"/>
      <c r="E23" s="77" t="s">
        <v>146</v>
      </c>
      <c r="F23" s="81"/>
      <c r="G23" s="92"/>
      <c r="H23" s="81"/>
      <c r="I23" s="92"/>
      <c r="J23" s="81"/>
      <c r="K23" s="92"/>
      <c r="L23" s="81">
        <v>250</v>
      </c>
      <c r="M23" s="92"/>
      <c r="N23" s="81">
        <f t="shared" si="0"/>
        <v>250</v>
      </c>
    </row>
    <row r="24" spans="1:14" ht="15.05" thickBot="1" x14ac:dyDescent="0.35">
      <c r="A24" s="77"/>
      <c r="B24" s="77"/>
      <c r="C24" s="77"/>
      <c r="D24" s="77"/>
      <c r="E24" s="77" t="s">
        <v>306</v>
      </c>
      <c r="F24" s="81"/>
      <c r="G24" s="92"/>
      <c r="H24" s="81"/>
      <c r="I24" s="92"/>
      <c r="J24" s="81"/>
      <c r="K24" s="92"/>
      <c r="L24" s="81">
        <v>-50</v>
      </c>
      <c r="M24" s="92"/>
      <c r="N24" s="81">
        <f t="shared" si="0"/>
        <v>-50</v>
      </c>
    </row>
    <row r="25" spans="1:14" s="86" customFormat="1" ht="11.3" thickBot="1" x14ac:dyDescent="0.3">
      <c r="A25" s="77"/>
      <c r="B25" s="77"/>
      <c r="C25" s="77"/>
      <c r="D25" s="77" t="s">
        <v>26</v>
      </c>
      <c r="E25" s="77"/>
      <c r="F25" s="84">
        <f>ROUND(SUM(F14:F24),5)</f>
        <v>2280</v>
      </c>
      <c r="G25" s="92"/>
      <c r="H25" s="84"/>
      <c r="I25" s="92"/>
      <c r="J25" s="84">
        <f>ROUND(SUM(J14:J24),5)</f>
        <v>13682</v>
      </c>
      <c r="K25" s="92"/>
      <c r="L25" s="84">
        <f>ROUND(SUM(L14:L24),5)</f>
        <v>40565</v>
      </c>
      <c r="M25" s="92"/>
      <c r="N25" s="84">
        <f t="shared" si="0"/>
        <v>56527</v>
      </c>
    </row>
    <row r="26" spans="1:14" s="86" customFormat="1" ht="11.3" thickBot="1" x14ac:dyDescent="0.3">
      <c r="A26" s="77"/>
      <c r="B26" s="77" t="s">
        <v>27</v>
      </c>
      <c r="C26" s="77"/>
      <c r="D26" s="77"/>
      <c r="E26" s="77"/>
      <c r="F26" s="84">
        <f>ROUND(F5+F13-F25,5)</f>
        <v>32040</v>
      </c>
      <c r="G26" s="92"/>
      <c r="H26" s="84">
        <f>ROUND(H5+H13-H25,5)</f>
        <v>1762</v>
      </c>
      <c r="I26" s="92"/>
      <c r="J26" s="84">
        <f>ROUND(J5+J13-J25,5)</f>
        <v>14247</v>
      </c>
      <c r="K26" s="92"/>
      <c r="L26" s="84">
        <f>ROUND(L5+L13-L25,5)</f>
        <v>-38063</v>
      </c>
      <c r="M26" s="92"/>
      <c r="N26" s="84">
        <f t="shared" si="0"/>
        <v>9986</v>
      </c>
    </row>
    <row r="27" spans="1:14" s="86" customFormat="1" ht="11.3" thickBot="1" x14ac:dyDescent="0.3">
      <c r="A27" s="77" t="s">
        <v>28</v>
      </c>
      <c r="B27" s="77"/>
      <c r="C27" s="77"/>
      <c r="D27" s="77"/>
      <c r="E27" s="77"/>
      <c r="F27" s="85">
        <f>F26</f>
        <v>32040</v>
      </c>
      <c r="G27" s="77"/>
      <c r="H27" s="85">
        <f>H26</f>
        <v>1762</v>
      </c>
      <c r="I27" s="77"/>
      <c r="J27" s="85">
        <f>J26</f>
        <v>14247</v>
      </c>
      <c r="K27" s="77"/>
      <c r="L27" s="85">
        <f>L26</f>
        <v>-38063</v>
      </c>
      <c r="M27" s="77"/>
      <c r="N27" s="85">
        <f t="shared" si="0"/>
        <v>9986</v>
      </c>
    </row>
    <row r="28" spans="1:14" s="86" customFormat="1" ht="15.05" thickTop="1" x14ac:dyDescent="0.3">
      <c r="F28"/>
      <c r="G28"/>
      <c r="H28"/>
      <c r="I28"/>
      <c r="J28"/>
      <c r="K28"/>
      <c r="L28"/>
      <c r="M28"/>
      <c r="N28"/>
    </row>
    <row r="29" spans="1:14" s="86" customFormat="1" x14ac:dyDescent="0.3">
      <c r="F29"/>
      <c r="G29"/>
      <c r="H29"/>
      <c r="I29"/>
      <c r="J29"/>
      <c r="K29"/>
      <c r="L29"/>
      <c r="M29"/>
      <c r="N29"/>
    </row>
    <row r="30" spans="1:14" s="86" customFormat="1" x14ac:dyDescent="0.3">
      <c r="F30"/>
      <c r="G30"/>
      <c r="H30"/>
      <c r="I30"/>
      <c r="J30"/>
      <c r="K30"/>
      <c r="L30"/>
      <c r="M30"/>
      <c r="N30"/>
    </row>
    <row r="31" spans="1:14" s="86" customFormat="1" x14ac:dyDescent="0.3">
      <c r="F31"/>
      <c r="G31"/>
      <c r="H31"/>
      <c r="I31"/>
      <c r="J31"/>
      <c r="K31"/>
      <c r="L31"/>
      <c r="M31"/>
      <c r="N31"/>
    </row>
  </sheetData>
  <pageMargins left="0.7" right="0.7" top="0.75" bottom="0.75" header="0.1" footer="0.3"/>
  <pageSetup orientation="portrait" r:id="rId1"/>
  <headerFooter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3587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586854</xdr:colOff>
                <xdr:row>0</xdr:row>
                <xdr:rowOff>232012</xdr:rowOff>
              </to>
            </anchor>
          </controlPr>
        </control>
      </mc:Choice>
      <mc:Fallback>
        <control shapeId="35872" r:id="rId4" name="HEADER"/>
      </mc:Fallback>
    </mc:AlternateContent>
    <mc:AlternateContent xmlns:mc="http://schemas.openxmlformats.org/markup-compatibility/2006">
      <mc:Choice Requires="x14">
        <control shapeId="3587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586854</xdr:colOff>
                <xdr:row>0</xdr:row>
                <xdr:rowOff>232012</xdr:rowOff>
              </to>
            </anchor>
          </controlPr>
        </control>
      </mc:Choice>
      <mc:Fallback>
        <control shapeId="35871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8000"/>
    <pageSetUpPr fitToPage="1"/>
  </sheetPr>
  <dimension ref="A1:V188"/>
  <sheetViews>
    <sheetView showGridLines="0" zoomScaleNormal="100" workbookViewId="0">
      <pane xSplit="9" ySplit="4" topLeftCell="J55" activePane="bottomRight" state="frozenSplit"/>
      <selection pane="topRight" activeCell="J1" sqref="J1"/>
      <selection pane="bottomLeft" activeCell="A5" sqref="A5"/>
      <selection pane="bottomRight" activeCell="A4" sqref="A4"/>
    </sheetView>
  </sheetViews>
  <sheetFormatPr defaultRowHeight="14.55" x14ac:dyDescent="0.3"/>
  <cols>
    <col min="1" max="5" width="1.3046875" style="86" customWidth="1"/>
    <col min="6" max="8" width="2.921875" style="86" customWidth="1"/>
    <col min="9" max="9" width="16.765625" style="86" customWidth="1"/>
    <col min="10" max="10" width="3.921875" bestFit="1" customWidth="1"/>
    <col min="11" max="11" width="2.23046875" customWidth="1"/>
    <col min="12" max="12" width="3.84375" bestFit="1" customWidth="1"/>
    <col min="13" max="13" width="2.23046875" customWidth="1"/>
    <col min="14" max="14" width="3.921875" bestFit="1" customWidth="1"/>
    <col min="15" max="15" width="2.23046875" customWidth="1"/>
    <col min="16" max="16" width="4.3046875" bestFit="1" customWidth="1"/>
    <col min="17" max="17" width="2.23046875" customWidth="1"/>
    <col min="18" max="18" width="6.61328125" bestFit="1" customWidth="1"/>
  </cols>
  <sheetData>
    <row r="1" spans="1:22" ht="23.1" x14ac:dyDescent="0.4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17"/>
      <c r="K1" s="17"/>
      <c r="L1" s="17"/>
      <c r="M1" s="17"/>
      <c r="N1" s="17"/>
      <c r="O1" s="17"/>
      <c r="P1" s="17"/>
      <c r="Q1" s="17"/>
      <c r="R1" s="9"/>
    </row>
    <row r="2" spans="1:22" ht="17.75" x14ac:dyDescent="0.35">
      <c r="A2" s="79" t="s">
        <v>330</v>
      </c>
      <c r="B2" s="77"/>
      <c r="C2" s="77"/>
      <c r="D2" s="77"/>
      <c r="E2" s="77"/>
      <c r="F2" s="77"/>
      <c r="G2" s="77"/>
      <c r="H2" s="77"/>
      <c r="I2" s="77"/>
      <c r="J2" s="17"/>
      <c r="K2" s="17"/>
      <c r="L2" s="17"/>
      <c r="M2" s="17"/>
      <c r="N2" s="17"/>
      <c r="O2" s="17"/>
      <c r="P2" s="17"/>
      <c r="Q2" s="17"/>
      <c r="R2" s="87">
        <v>46158</v>
      </c>
    </row>
    <row r="3" spans="1:22" x14ac:dyDescent="0.3">
      <c r="A3" s="80" t="s">
        <v>338</v>
      </c>
      <c r="B3" s="77"/>
      <c r="C3" s="77"/>
      <c r="D3" s="77"/>
      <c r="E3" s="77"/>
      <c r="F3" s="77"/>
      <c r="G3" s="77"/>
      <c r="H3" s="77"/>
      <c r="I3" s="77"/>
      <c r="J3" s="17"/>
      <c r="K3" s="17"/>
      <c r="L3" s="17"/>
      <c r="M3" s="17"/>
      <c r="N3" s="17"/>
      <c r="O3" s="17"/>
      <c r="P3" s="17"/>
      <c r="Q3" s="17"/>
      <c r="R3" s="88" t="s">
        <v>3</v>
      </c>
    </row>
    <row r="4" spans="1:22" s="1" customFormat="1" ht="15.05" thickBot="1" x14ac:dyDescent="0.35">
      <c r="A4" s="89"/>
      <c r="B4" s="89"/>
      <c r="C4" s="89"/>
      <c r="D4" s="89"/>
      <c r="E4" s="89"/>
      <c r="F4" s="89"/>
      <c r="G4" s="89"/>
      <c r="H4" s="89"/>
      <c r="I4" s="89"/>
      <c r="J4" s="90" t="s">
        <v>4</v>
      </c>
      <c r="K4" s="18"/>
      <c r="L4" s="90" t="s">
        <v>5</v>
      </c>
      <c r="M4" s="18"/>
      <c r="N4" s="90" t="s">
        <v>6</v>
      </c>
      <c r="O4" s="18"/>
      <c r="P4" s="90" t="s">
        <v>7</v>
      </c>
      <c r="Q4" s="18"/>
      <c r="R4" s="90" t="s">
        <v>8</v>
      </c>
    </row>
    <row r="5" spans="1:22" ht="15.05" thickTop="1" x14ac:dyDescent="0.3">
      <c r="A5" s="77"/>
      <c r="B5" s="77" t="s">
        <v>9</v>
      </c>
      <c r="C5" s="77"/>
      <c r="D5" s="77"/>
      <c r="E5" s="77"/>
      <c r="F5" s="77"/>
      <c r="G5" s="77"/>
      <c r="H5" s="77"/>
      <c r="I5" s="77"/>
      <c r="J5" s="81"/>
      <c r="K5" s="92"/>
      <c r="L5" s="81"/>
      <c r="M5" s="92"/>
      <c r="N5" s="81"/>
      <c r="O5" s="92"/>
      <c r="P5" s="81"/>
      <c r="Q5" s="92"/>
      <c r="R5" s="81"/>
    </row>
    <row r="6" spans="1:22" s="1" customFormat="1" x14ac:dyDescent="0.3">
      <c r="A6" s="77"/>
      <c r="B6" s="77"/>
      <c r="C6" s="77"/>
      <c r="D6" s="77" t="s">
        <v>10</v>
      </c>
      <c r="E6" s="77"/>
      <c r="F6" s="77"/>
      <c r="G6" s="77"/>
      <c r="H6" s="77"/>
      <c r="I6" s="77"/>
      <c r="J6" s="81"/>
      <c r="K6" s="92"/>
      <c r="L6" s="81"/>
      <c r="M6" s="92"/>
      <c r="N6" s="81"/>
      <c r="O6" s="92"/>
      <c r="P6" s="81"/>
      <c r="Q6" s="92"/>
      <c r="R6" s="81"/>
      <c r="S6"/>
      <c r="T6"/>
      <c r="U6"/>
      <c r="V6"/>
    </row>
    <row r="7" spans="1:22" x14ac:dyDescent="0.3">
      <c r="A7" s="77"/>
      <c r="B7" s="77"/>
      <c r="C7" s="77"/>
      <c r="D7" s="77"/>
      <c r="E7" s="77" t="s">
        <v>134</v>
      </c>
      <c r="F7" s="77"/>
      <c r="G7" s="77"/>
      <c r="H7" s="77"/>
      <c r="I7" s="77"/>
      <c r="J7" s="81"/>
      <c r="K7" s="92"/>
      <c r="L7" s="81"/>
      <c r="M7" s="92"/>
      <c r="N7" s="81"/>
      <c r="O7" s="92"/>
      <c r="P7" s="81"/>
      <c r="Q7" s="92"/>
      <c r="R7" s="81"/>
    </row>
    <row r="8" spans="1:22" x14ac:dyDescent="0.3">
      <c r="A8" s="77"/>
      <c r="B8" s="77"/>
      <c r="C8" s="77"/>
      <c r="D8" s="77"/>
      <c r="E8" s="77"/>
      <c r="F8" s="77" t="s">
        <v>148</v>
      </c>
      <c r="G8" s="77"/>
      <c r="H8" s="77"/>
      <c r="I8" s="77"/>
      <c r="J8" s="81"/>
      <c r="K8" s="92"/>
      <c r="L8" s="81"/>
      <c r="M8" s="92"/>
      <c r="N8" s="81"/>
      <c r="O8" s="92"/>
      <c r="P8" s="81"/>
      <c r="Q8" s="92"/>
      <c r="R8" s="81"/>
    </row>
    <row r="9" spans="1:22" s="1" customFormat="1" x14ac:dyDescent="0.3">
      <c r="A9" s="77"/>
      <c r="B9" s="77"/>
      <c r="C9" s="77"/>
      <c r="D9" s="77"/>
      <c r="E9" s="77"/>
      <c r="F9" s="77"/>
      <c r="G9" s="77" t="s">
        <v>149</v>
      </c>
      <c r="H9" s="77"/>
      <c r="I9" s="77"/>
      <c r="J9" s="81"/>
      <c r="K9" s="92"/>
      <c r="L9" s="81">
        <v>984</v>
      </c>
      <c r="M9" s="92"/>
      <c r="N9" s="81"/>
      <c r="O9" s="92"/>
      <c r="P9" s="81"/>
      <c r="Q9" s="92"/>
      <c r="R9" s="81">
        <f>ROUND(SUM(J9:P9),5)</f>
        <v>984</v>
      </c>
      <c r="S9"/>
      <c r="T9"/>
      <c r="U9"/>
      <c r="V9"/>
    </row>
    <row r="10" spans="1:22" s="1" customFormat="1" ht="15.05" thickBot="1" x14ac:dyDescent="0.35">
      <c r="A10" s="77"/>
      <c r="B10" s="77"/>
      <c r="C10" s="77"/>
      <c r="D10" s="77"/>
      <c r="E10" s="77"/>
      <c r="F10" s="77"/>
      <c r="G10" s="77" t="s">
        <v>150</v>
      </c>
      <c r="H10" s="77"/>
      <c r="I10" s="77"/>
      <c r="J10" s="81"/>
      <c r="K10" s="92"/>
      <c r="L10" s="81">
        <v>778</v>
      </c>
      <c r="M10" s="92"/>
      <c r="N10" s="81"/>
      <c r="O10" s="92"/>
      <c r="P10" s="81"/>
      <c r="Q10" s="92"/>
      <c r="R10" s="81">
        <f>ROUND(SUM(J10:P10),5)</f>
        <v>778</v>
      </c>
      <c r="S10"/>
      <c r="T10"/>
      <c r="U10"/>
      <c r="V10"/>
    </row>
    <row r="11" spans="1:22" ht="15.05" thickBot="1" x14ac:dyDescent="0.35">
      <c r="A11" s="77"/>
      <c r="B11" s="77"/>
      <c r="C11" s="77"/>
      <c r="D11" s="77"/>
      <c r="E11" s="77"/>
      <c r="F11" s="77" t="s">
        <v>151</v>
      </c>
      <c r="G11" s="77"/>
      <c r="H11" s="77"/>
      <c r="I11" s="77"/>
      <c r="J11" s="82"/>
      <c r="K11" s="92"/>
      <c r="L11" s="82">
        <f>ROUND(SUM(L8:L10),5)</f>
        <v>1762</v>
      </c>
      <c r="M11" s="92"/>
      <c r="N11" s="82"/>
      <c r="O11" s="92"/>
      <c r="P11" s="82"/>
      <c r="Q11" s="92"/>
      <c r="R11" s="82">
        <f>ROUND(SUM(J11:P11),5)</f>
        <v>1762</v>
      </c>
    </row>
    <row r="12" spans="1:22" x14ac:dyDescent="0.3">
      <c r="A12" s="77"/>
      <c r="B12" s="77"/>
      <c r="C12" s="77"/>
      <c r="D12" s="77"/>
      <c r="E12" s="77" t="s">
        <v>152</v>
      </c>
      <c r="F12" s="77"/>
      <c r="G12" s="77"/>
      <c r="H12" s="77"/>
      <c r="I12" s="77"/>
      <c r="J12" s="81"/>
      <c r="K12" s="92"/>
      <c r="L12" s="81">
        <f>ROUND(L7+L11,5)</f>
        <v>1762</v>
      </c>
      <c r="M12" s="92"/>
      <c r="N12" s="81"/>
      <c r="O12" s="92"/>
      <c r="P12" s="81"/>
      <c r="Q12" s="92"/>
      <c r="R12" s="81">
        <f>ROUND(SUM(J12:P12),5)</f>
        <v>1762</v>
      </c>
    </row>
    <row r="13" spans="1:22" x14ac:dyDescent="0.3">
      <c r="A13" s="77"/>
      <c r="B13" s="77"/>
      <c r="C13" s="77"/>
      <c r="D13" s="77"/>
      <c r="E13" s="77" t="s">
        <v>135</v>
      </c>
      <c r="F13" s="77"/>
      <c r="G13" s="77"/>
      <c r="H13" s="77"/>
      <c r="I13" s="77"/>
      <c r="J13" s="81"/>
      <c r="K13" s="92"/>
      <c r="L13" s="81"/>
      <c r="M13" s="92"/>
      <c r="N13" s="81"/>
      <c r="O13" s="92"/>
      <c r="P13" s="81"/>
      <c r="Q13" s="92"/>
      <c r="R13" s="81"/>
    </row>
    <row r="14" spans="1:22" x14ac:dyDescent="0.3">
      <c r="A14" s="77"/>
      <c r="B14" s="77"/>
      <c r="C14" s="77"/>
      <c r="D14" s="77"/>
      <c r="E14" s="77"/>
      <c r="F14" s="77" t="s">
        <v>153</v>
      </c>
      <c r="G14" s="77"/>
      <c r="H14" s="77"/>
      <c r="I14" s="77"/>
      <c r="J14" s="81"/>
      <c r="K14" s="92"/>
      <c r="L14" s="81"/>
      <c r="M14" s="92"/>
      <c r="N14" s="81"/>
      <c r="O14" s="92"/>
      <c r="P14" s="81"/>
      <c r="Q14" s="92"/>
      <c r="R14" s="81"/>
    </row>
    <row r="15" spans="1:22" x14ac:dyDescent="0.3">
      <c r="A15" s="77"/>
      <c r="B15" s="77"/>
      <c r="C15" s="77"/>
      <c r="D15" s="77"/>
      <c r="E15" s="77"/>
      <c r="F15" s="77"/>
      <c r="G15" s="77" t="s">
        <v>0</v>
      </c>
      <c r="H15" s="77"/>
      <c r="I15" s="77"/>
      <c r="J15" s="81"/>
      <c r="K15" s="92"/>
      <c r="L15" s="81"/>
      <c r="M15" s="92"/>
      <c r="N15" s="81"/>
      <c r="O15" s="92"/>
      <c r="P15" s="81"/>
      <c r="Q15" s="92"/>
      <c r="R15" s="81"/>
    </row>
    <row r="16" spans="1:22" x14ac:dyDescent="0.3">
      <c r="A16" s="77"/>
      <c r="B16" s="77"/>
      <c r="C16" s="77"/>
      <c r="D16" s="77"/>
      <c r="E16" s="77"/>
      <c r="F16" s="77"/>
      <c r="G16" s="77"/>
      <c r="H16" s="77" t="s">
        <v>154</v>
      </c>
      <c r="I16" s="77"/>
      <c r="J16" s="81"/>
      <c r="K16" s="92"/>
      <c r="L16" s="81"/>
      <c r="M16" s="92"/>
      <c r="N16" s="81"/>
      <c r="O16" s="92"/>
      <c r="P16" s="81"/>
      <c r="Q16" s="92"/>
      <c r="R16" s="81"/>
    </row>
    <row r="17" spans="1:18" x14ac:dyDescent="0.3">
      <c r="A17" s="77"/>
      <c r="B17" s="77"/>
      <c r="C17" s="77"/>
      <c r="D17" s="77"/>
      <c r="E17" s="77"/>
      <c r="F17" s="77"/>
      <c r="G17" s="77"/>
      <c r="H17" s="77"/>
      <c r="I17" s="77" t="s">
        <v>155</v>
      </c>
      <c r="J17" s="81">
        <v>26212</v>
      </c>
      <c r="K17" s="92"/>
      <c r="L17" s="81"/>
      <c r="M17" s="92"/>
      <c r="N17" s="81"/>
      <c r="O17" s="92"/>
      <c r="P17" s="81"/>
      <c r="Q17" s="92"/>
      <c r="R17" s="81">
        <f t="shared" ref="R17:R24" si="0">ROUND(SUM(J17:P17),5)</f>
        <v>26212</v>
      </c>
    </row>
    <row r="18" spans="1:18" x14ac:dyDescent="0.3">
      <c r="A18" s="77"/>
      <c r="B18" s="77"/>
      <c r="C18" s="77"/>
      <c r="D18" s="77"/>
      <c r="E18" s="77"/>
      <c r="F18" s="77"/>
      <c r="G18" s="77"/>
      <c r="H18" s="77"/>
      <c r="I18" s="77" t="s">
        <v>156</v>
      </c>
      <c r="J18" s="81">
        <v>-35</v>
      </c>
      <c r="K18" s="92"/>
      <c r="L18" s="81"/>
      <c r="M18" s="92"/>
      <c r="N18" s="81"/>
      <c r="O18" s="92"/>
      <c r="P18" s="81"/>
      <c r="Q18" s="92"/>
      <c r="R18" s="81">
        <f t="shared" si="0"/>
        <v>-35</v>
      </c>
    </row>
    <row r="19" spans="1:18" ht="15.05" thickBot="1" x14ac:dyDescent="0.35">
      <c r="A19" s="77"/>
      <c r="B19" s="77"/>
      <c r="C19" s="77"/>
      <c r="D19" s="77"/>
      <c r="E19" s="77"/>
      <c r="F19" s="77"/>
      <c r="G19" s="77"/>
      <c r="H19" s="77"/>
      <c r="I19" s="77" t="s">
        <v>157</v>
      </c>
      <c r="J19" s="83">
        <v>3891</v>
      </c>
      <c r="K19" s="92"/>
      <c r="L19" s="83"/>
      <c r="M19" s="92"/>
      <c r="N19" s="83"/>
      <c r="O19" s="92"/>
      <c r="P19" s="83"/>
      <c r="Q19" s="92"/>
      <c r="R19" s="83">
        <f t="shared" si="0"/>
        <v>3891</v>
      </c>
    </row>
    <row r="20" spans="1:18" x14ac:dyDescent="0.3">
      <c r="A20" s="77"/>
      <c r="B20" s="77"/>
      <c r="C20" s="77"/>
      <c r="D20" s="77"/>
      <c r="E20" s="77"/>
      <c r="F20" s="77"/>
      <c r="G20" s="77"/>
      <c r="H20" s="77" t="s">
        <v>158</v>
      </c>
      <c r="I20" s="77"/>
      <c r="J20" s="81">
        <f>ROUND(SUM(J16:J19),5)</f>
        <v>30068</v>
      </c>
      <c r="K20" s="92"/>
      <c r="L20" s="81"/>
      <c r="M20" s="92"/>
      <c r="N20" s="81"/>
      <c r="O20" s="92"/>
      <c r="P20" s="81"/>
      <c r="Q20" s="92"/>
      <c r="R20" s="81">
        <f t="shared" si="0"/>
        <v>30068</v>
      </c>
    </row>
    <row r="21" spans="1:18" x14ac:dyDescent="0.3">
      <c r="A21" s="77"/>
      <c r="B21" s="77"/>
      <c r="C21" s="77"/>
      <c r="D21" s="77"/>
      <c r="E21" s="77"/>
      <c r="F21" s="77"/>
      <c r="G21" s="77"/>
      <c r="H21" s="77" t="s">
        <v>159</v>
      </c>
      <c r="I21" s="77"/>
      <c r="J21" s="81">
        <v>450</v>
      </c>
      <c r="K21" s="92"/>
      <c r="L21" s="81"/>
      <c r="M21" s="92"/>
      <c r="N21" s="81"/>
      <c r="O21" s="92"/>
      <c r="P21" s="81"/>
      <c r="Q21" s="92"/>
      <c r="R21" s="81">
        <f t="shared" si="0"/>
        <v>450</v>
      </c>
    </row>
    <row r="22" spans="1:18" x14ac:dyDescent="0.3">
      <c r="A22" s="77"/>
      <c r="B22" s="77"/>
      <c r="C22" s="77"/>
      <c r="D22" s="77"/>
      <c r="E22" s="77"/>
      <c r="F22" s="77"/>
      <c r="G22" s="77"/>
      <c r="H22" s="77" t="s">
        <v>163</v>
      </c>
      <c r="I22" s="77"/>
      <c r="J22" s="81">
        <v>40</v>
      </c>
      <c r="K22" s="92"/>
      <c r="L22" s="81"/>
      <c r="M22" s="92"/>
      <c r="N22" s="81"/>
      <c r="O22" s="92"/>
      <c r="P22" s="81"/>
      <c r="Q22" s="92"/>
      <c r="R22" s="81">
        <f t="shared" si="0"/>
        <v>40</v>
      </c>
    </row>
    <row r="23" spans="1:18" ht="15.05" thickBot="1" x14ac:dyDescent="0.35">
      <c r="A23" s="77"/>
      <c r="B23" s="77"/>
      <c r="C23" s="77"/>
      <c r="D23" s="77"/>
      <c r="E23" s="77"/>
      <c r="F23" s="77"/>
      <c r="G23" s="77"/>
      <c r="H23" s="77" t="s">
        <v>160</v>
      </c>
      <c r="I23" s="77"/>
      <c r="J23" s="83">
        <v>2081</v>
      </c>
      <c r="K23" s="92"/>
      <c r="L23" s="83"/>
      <c r="M23" s="92"/>
      <c r="N23" s="83"/>
      <c r="O23" s="92"/>
      <c r="P23" s="83"/>
      <c r="Q23" s="92"/>
      <c r="R23" s="83">
        <f t="shared" si="0"/>
        <v>2081</v>
      </c>
    </row>
    <row r="24" spans="1:18" x14ac:dyDescent="0.3">
      <c r="A24" s="77"/>
      <c r="B24" s="77"/>
      <c r="C24" s="77"/>
      <c r="D24" s="77"/>
      <c r="E24" s="77"/>
      <c r="F24" s="77"/>
      <c r="G24" s="77" t="s">
        <v>161</v>
      </c>
      <c r="H24" s="77"/>
      <c r="I24" s="77"/>
      <c r="J24" s="81">
        <f>ROUND(J15+SUM(J20:J23),5)</f>
        <v>32639</v>
      </c>
      <c r="K24" s="92"/>
      <c r="L24" s="81"/>
      <c r="M24" s="92"/>
      <c r="N24" s="81"/>
      <c r="O24" s="92"/>
      <c r="P24" s="81"/>
      <c r="Q24" s="92"/>
      <c r="R24" s="81">
        <f t="shared" si="0"/>
        <v>32639</v>
      </c>
    </row>
    <row r="25" spans="1:18" x14ac:dyDescent="0.3">
      <c r="A25" s="77"/>
      <c r="B25" s="77"/>
      <c r="C25" s="77"/>
      <c r="D25" s="77"/>
      <c r="E25" s="77"/>
      <c r="F25" s="77"/>
      <c r="G25" s="77" t="s">
        <v>6</v>
      </c>
      <c r="H25" s="77"/>
      <c r="I25" s="77"/>
      <c r="J25" s="81"/>
      <c r="K25" s="92"/>
      <c r="L25" s="81"/>
      <c r="M25" s="92"/>
      <c r="N25" s="81"/>
      <c r="O25" s="92"/>
      <c r="P25" s="81"/>
      <c r="Q25" s="92"/>
      <c r="R25" s="81"/>
    </row>
    <row r="26" spans="1:18" x14ac:dyDescent="0.3">
      <c r="A26" s="77"/>
      <c r="B26" s="77"/>
      <c r="C26" s="77"/>
      <c r="D26" s="77"/>
      <c r="E26" s="77"/>
      <c r="F26" s="77"/>
      <c r="G26" s="77"/>
      <c r="H26" s="77" t="s">
        <v>154</v>
      </c>
      <c r="I26" s="77"/>
      <c r="J26" s="81"/>
      <c r="K26" s="92"/>
      <c r="L26" s="81"/>
      <c r="M26" s="92"/>
      <c r="N26" s="81">
        <v>25504</v>
      </c>
      <c r="O26" s="92"/>
      <c r="P26" s="81"/>
      <c r="Q26" s="92"/>
      <c r="R26" s="81">
        <f>ROUND(SUM(J26:P26),5)</f>
        <v>25504</v>
      </c>
    </row>
    <row r="27" spans="1:18" x14ac:dyDescent="0.3">
      <c r="A27" s="77"/>
      <c r="B27" s="77"/>
      <c r="C27" s="77"/>
      <c r="D27" s="77"/>
      <c r="E27" s="77"/>
      <c r="F27" s="77"/>
      <c r="G27" s="77"/>
      <c r="H27" s="77" t="s">
        <v>162</v>
      </c>
      <c r="I27" s="77"/>
      <c r="J27" s="81"/>
      <c r="K27" s="92"/>
      <c r="L27" s="81"/>
      <c r="M27" s="92"/>
      <c r="N27" s="81">
        <v>120</v>
      </c>
      <c r="O27" s="92"/>
      <c r="P27" s="81"/>
      <c r="Q27" s="92"/>
      <c r="R27" s="81">
        <f>ROUND(SUM(J27:P27),5)</f>
        <v>120</v>
      </c>
    </row>
    <row r="28" spans="1:18" x14ac:dyDescent="0.3">
      <c r="A28" s="77"/>
      <c r="B28" s="77"/>
      <c r="C28" s="77"/>
      <c r="D28" s="77"/>
      <c r="E28" s="77"/>
      <c r="F28" s="77"/>
      <c r="G28" s="77"/>
      <c r="H28" s="77" t="s">
        <v>159</v>
      </c>
      <c r="I28" s="77"/>
      <c r="J28" s="81"/>
      <c r="K28" s="92"/>
      <c r="L28" s="81"/>
      <c r="M28" s="92"/>
      <c r="N28" s="81"/>
      <c r="O28" s="92"/>
      <c r="P28" s="81"/>
      <c r="Q28" s="92"/>
      <c r="R28" s="81"/>
    </row>
    <row r="29" spans="1:18" x14ac:dyDescent="0.3">
      <c r="A29" s="77"/>
      <c r="B29" s="77"/>
      <c r="C29" s="77"/>
      <c r="D29" s="77"/>
      <c r="E29" s="77"/>
      <c r="F29" s="77"/>
      <c r="G29" s="77"/>
      <c r="H29" s="77"/>
      <c r="I29" s="77" t="s">
        <v>260</v>
      </c>
      <c r="J29" s="81"/>
      <c r="K29" s="92"/>
      <c r="L29" s="81"/>
      <c r="M29" s="92"/>
      <c r="N29" s="81">
        <v>500</v>
      </c>
      <c r="O29" s="92"/>
      <c r="P29" s="81"/>
      <c r="Q29" s="92"/>
      <c r="R29" s="81">
        <f t="shared" ref="R29:R35" si="1">ROUND(SUM(J29:P29),5)</f>
        <v>500</v>
      </c>
    </row>
    <row r="30" spans="1:18" ht="15.05" thickBot="1" x14ac:dyDescent="0.35">
      <c r="A30" s="77"/>
      <c r="B30" s="77"/>
      <c r="C30" s="77"/>
      <c r="D30" s="77"/>
      <c r="E30" s="77"/>
      <c r="F30" s="77"/>
      <c r="G30" s="77"/>
      <c r="H30" s="77"/>
      <c r="I30" s="77" t="s">
        <v>261</v>
      </c>
      <c r="J30" s="83"/>
      <c r="K30" s="92"/>
      <c r="L30" s="83"/>
      <c r="M30" s="92"/>
      <c r="N30" s="83">
        <v>740</v>
      </c>
      <c r="O30" s="92"/>
      <c r="P30" s="83"/>
      <c r="Q30" s="92"/>
      <c r="R30" s="83">
        <f t="shared" si="1"/>
        <v>740</v>
      </c>
    </row>
    <row r="31" spans="1:18" x14ac:dyDescent="0.3">
      <c r="A31" s="77"/>
      <c r="B31" s="77"/>
      <c r="C31" s="77"/>
      <c r="D31" s="77"/>
      <c r="E31" s="77"/>
      <c r="F31" s="77"/>
      <c r="G31" s="77"/>
      <c r="H31" s="77" t="s">
        <v>262</v>
      </c>
      <c r="I31" s="77"/>
      <c r="J31" s="81"/>
      <c r="K31" s="92"/>
      <c r="L31" s="81"/>
      <c r="M31" s="92"/>
      <c r="N31" s="81">
        <f>ROUND(SUM(N28:N30),5)</f>
        <v>1240</v>
      </c>
      <c r="O31" s="92"/>
      <c r="P31" s="81"/>
      <c r="Q31" s="92"/>
      <c r="R31" s="81">
        <f t="shared" si="1"/>
        <v>1240</v>
      </c>
    </row>
    <row r="32" spans="1:18" x14ac:dyDescent="0.3">
      <c r="A32" s="77"/>
      <c r="B32" s="77"/>
      <c r="C32" s="77"/>
      <c r="D32" s="77"/>
      <c r="E32" s="77"/>
      <c r="F32" s="77"/>
      <c r="G32" s="77"/>
      <c r="H32" s="77" t="s">
        <v>163</v>
      </c>
      <c r="I32" s="77"/>
      <c r="J32" s="81"/>
      <c r="K32" s="92"/>
      <c r="L32" s="81"/>
      <c r="M32" s="92"/>
      <c r="N32" s="81">
        <v>60</v>
      </c>
      <c r="O32" s="92"/>
      <c r="P32" s="81"/>
      <c r="Q32" s="92"/>
      <c r="R32" s="81">
        <f t="shared" si="1"/>
        <v>60</v>
      </c>
    </row>
    <row r="33" spans="1:18" ht="15.05" thickBot="1" x14ac:dyDescent="0.35">
      <c r="A33" s="77"/>
      <c r="B33" s="77"/>
      <c r="C33" s="77"/>
      <c r="D33" s="77"/>
      <c r="E33" s="77"/>
      <c r="F33" s="77"/>
      <c r="G33" s="77"/>
      <c r="H33" s="77" t="s">
        <v>243</v>
      </c>
      <c r="I33" s="77"/>
      <c r="J33" s="81"/>
      <c r="K33" s="92"/>
      <c r="L33" s="81"/>
      <c r="M33" s="92"/>
      <c r="N33" s="81">
        <v>1005</v>
      </c>
      <c r="O33" s="92"/>
      <c r="P33" s="81"/>
      <c r="Q33" s="92"/>
      <c r="R33" s="81">
        <f t="shared" si="1"/>
        <v>1005</v>
      </c>
    </row>
    <row r="34" spans="1:18" ht="15.05" thickBot="1" x14ac:dyDescent="0.35">
      <c r="A34" s="77"/>
      <c r="B34" s="77"/>
      <c r="C34" s="77"/>
      <c r="D34" s="77"/>
      <c r="E34" s="77"/>
      <c r="F34" s="77"/>
      <c r="G34" s="77" t="s">
        <v>164</v>
      </c>
      <c r="H34" s="77"/>
      <c r="I34" s="77"/>
      <c r="J34" s="82"/>
      <c r="K34" s="92"/>
      <c r="L34" s="82"/>
      <c r="M34" s="92"/>
      <c r="N34" s="82">
        <f>ROUND(SUM(N25:N27)+SUM(N31:N33),5)</f>
        <v>27929</v>
      </c>
      <c r="O34" s="92"/>
      <c r="P34" s="82"/>
      <c r="Q34" s="92"/>
      <c r="R34" s="82">
        <f t="shared" si="1"/>
        <v>27929</v>
      </c>
    </row>
    <row r="35" spans="1:18" x14ac:dyDescent="0.3">
      <c r="A35" s="77"/>
      <c r="B35" s="77"/>
      <c r="C35" s="77"/>
      <c r="D35" s="77"/>
      <c r="E35" s="77"/>
      <c r="F35" s="77" t="s">
        <v>165</v>
      </c>
      <c r="G35" s="77"/>
      <c r="H35" s="77"/>
      <c r="I35" s="77"/>
      <c r="J35" s="81">
        <f>ROUND(J14+J24+J34,5)</f>
        <v>32639</v>
      </c>
      <c r="K35" s="92"/>
      <c r="L35" s="81"/>
      <c r="M35" s="92"/>
      <c r="N35" s="81">
        <f>ROUND(N14+N24+N34,5)</f>
        <v>27929</v>
      </c>
      <c r="O35" s="92"/>
      <c r="P35" s="81"/>
      <c r="Q35" s="92"/>
      <c r="R35" s="81">
        <f t="shared" si="1"/>
        <v>60568</v>
      </c>
    </row>
    <row r="36" spans="1:18" x14ac:dyDescent="0.3">
      <c r="A36" s="77"/>
      <c r="B36" s="77"/>
      <c r="C36" s="77"/>
      <c r="D36" s="77"/>
      <c r="E36" s="77"/>
      <c r="F36" s="77" t="s">
        <v>166</v>
      </c>
      <c r="G36" s="77"/>
      <c r="H36" s="77"/>
      <c r="I36" s="77"/>
      <c r="J36" s="81"/>
      <c r="K36" s="92"/>
      <c r="L36" s="81"/>
      <c r="M36" s="92"/>
      <c r="N36" s="81"/>
      <c r="O36" s="92"/>
      <c r="P36" s="81"/>
      <c r="Q36" s="92"/>
      <c r="R36" s="81"/>
    </row>
    <row r="37" spans="1:18" x14ac:dyDescent="0.3">
      <c r="A37" s="77"/>
      <c r="B37" s="77"/>
      <c r="C37" s="77"/>
      <c r="D37" s="77"/>
      <c r="E37" s="77"/>
      <c r="F37" s="77"/>
      <c r="G37" s="77" t="s">
        <v>167</v>
      </c>
      <c r="H37" s="77"/>
      <c r="I37" s="77"/>
      <c r="J37" s="81"/>
      <c r="K37" s="92"/>
      <c r="L37" s="81"/>
      <c r="M37" s="92"/>
      <c r="N37" s="81"/>
      <c r="O37" s="92"/>
      <c r="P37" s="81"/>
      <c r="Q37" s="92"/>
      <c r="R37" s="81"/>
    </row>
    <row r="38" spans="1:18" x14ac:dyDescent="0.3">
      <c r="A38" s="77"/>
      <c r="B38" s="77"/>
      <c r="C38" s="77"/>
      <c r="D38" s="77"/>
      <c r="E38" s="77"/>
      <c r="F38" s="77"/>
      <c r="G38" s="77"/>
      <c r="H38" s="77" t="s">
        <v>168</v>
      </c>
      <c r="I38" s="77"/>
      <c r="J38" s="81">
        <v>2453</v>
      </c>
      <c r="K38" s="92"/>
      <c r="L38" s="81"/>
      <c r="M38" s="92"/>
      <c r="N38" s="81"/>
      <c r="O38" s="92"/>
      <c r="P38" s="81"/>
      <c r="Q38" s="92"/>
      <c r="R38" s="81">
        <f>ROUND(SUM(J38:P38),5)</f>
        <v>2453</v>
      </c>
    </row>
    <row r="39" spans="1:18" ht="15.05" thickBot="1" x14ac:dyDescent="0.35">
      <c r="A39" s="77"/>
      <c r="B39" s="77"/>
      <c r="C39" s="77"/>
      <c r="D39" s="77"/>
      <c r="E39" s="77"/>
      <c r="F39" s="77"/>
      <c r="G39" s="77"/>
      <c r="H39" s="77" t="s">
        <v>169</v>
      </c>
      <c r="I39" s="77"/>
      <c r="J39" s="81">
        <v>-773</v>
      </c>
      <c r="K39" s="92"/>
      <c r="L39" s="81"/>
      <c r="M39" s="92"/>
      <c r="N39" s="81"/>
      <c r="O39" s="92"/>
      <c r="P39" s="81"/>
      <c r="Q39" s="92"/>
      <c r="R39" s="81">
        <f>ROUND(SUM(J39:P39),5)</f>
        <v>-773</v>
      </c>
    </row>
    <row r="40" spans="1:18" ht="15.05" thickBot="1" x14ac:dyDescent="0.35">
      <c r="A40" s="77"/>
      <c r="B40" s="77"/>
      <c r="C40" s="77"/>
      <c r="D40" s="77"/>
      <c r="E40" s="77"/>
      <c r="F40" s="77"/>
      <c r="G40" s="77" t="s">
        <v>170</v>
      </c>
      <c r="H40" s="77"/>
      <c r="I40" s="77"/>
      <c r="J40" s="84">
        <f>ROUND(SUM(J37:J39),5)</f>
        <v>1680</v>
      </c>
      <c r="K40" s="92"/>
      <c r="L40" s="84"/>
      <c r="M40" s="92"/>
      <c r="N40" s="84"/>
      <c r="O40" s="92"/>
      <c r="P40" s="84"/>
      <c r="Q40" s="92"/>
      <c r="R40" s="84">
        <f>ROUND(SUM(J40:P40),5)</f>
        <v>1680</v>
      </c>
    </row>
    <row r="41" spans="1:18" ht="15.05" thickBot="1" x14ac:dyDescent="0.35">
      <c r="A41" s="77"/>
      <c r="B41" s="77"/>
      <c r="C41" s="77"/>
      <c r="D41" s="77"/>
      <c r="E41" s="77"/>
      <c r="F41" s="77" t="s">
        <v>171</v>
      </c>
      <c r="G41" s="77"/>
      <c r="H41" s="77"/>
      <c r="I41" s="77"/>
      <c r="J41" s="82">
        <f>ROUND(J36+J40,5)</f>
        <v>1680</v>
      </c>
      <c r="K41" s="92"/>
      <c r="L41" s="82"/>
      <c r="M41" s="92"/>
      <c r="N41" s="82"/>
      <c r="O41" s="92"/>
      <c r="P41" s="82"/>
      <c r="Q41" s="92"/>
      <c r="R41" s="82">
        <f>ROUND(SUM(J41:P41),5)</f>
        <v>1680</v>
      </c>
    </row>
    <row r="42" spans="1:18" x14ac:dyDescent="0.3">
      <c r="A42" s="77"/>
      <c r="B42" s="77"/>
      <c r="C42" s="77"/>
      <c r="D42" s="77"/>
      <c r="E42" s="77" t="s">
        <v>172</v>
      </c>
      <c r="F42" s="77"/>
      <c r="G42" s="77"/>
      <c r="H42" s="77"/>
      <c r="I42" s="77"/>
      <c r="J42" s="81">
        <f>ROUND(J13+J35+J41,5)</f>
        <v>34319</v>
      </c>
      <c r="K42" s="92"/>
      <c r="L42" s="81"/>
      <c r="M42" s="92"/>
      <c r="N42" s="81">
        <f>ROUND(N13+N35+N41,5)</f>
        <v>27929</v>
      </c>
      <c r="O42" s="92"/>
      <c r="P42" s="81"/>
      <c r="Q42" s="92"/>
      <c r="R42" s="81">
        <f>ROUND(SUM(J42:P42),5)</f>
        <v>62248</v>
      </c>
    </row>
    <row r="43" spans="1:18" x14ac:dyDescent="0.3">
      <c r="A43" s="77"/>
      <c r="B43" s="77"/>
      <c r="C43" s="77"/>
      <c r="D43" s="77"/>
      <c r="E43" s="77" t="s">
        <v>13</v>
      </c>
      <c r="F43" s="77"/>
      <c r="G43" s="77"/>
      <c r="H43" s="77"/>
      <c r="I43" s="77"/>
      <c r="J43" s="81"/>
      <c r="K43" s="92"/>
      <c r="L43" s="81"/>
      <c r="M43" s="92"/>
      <c r="N43" s="81"/>
      <c r="O43" s="92"/>
      <c r="P43" s="81"/>
      <c r="Q43" s="92"/>
      <c r="R43" s="81"/>
    </row>
    <row r="44" spans="1:18" ht="15.05" thickBot="1" x14ac:dyDescent="0.35">
      <c r="A44" s="77"/>
      <c r="B44" s="77"/>
      <c r="C44" s="77"/>
      <c r="D44" s="77"/>
      <c r="E44" s="77"/>
      <c r="F44" s="77" t="s">
        <v>173</v>
      </c>
      <c r="G44" s="77"/>
      <c r="H44" s="77"/>
      <c r="I44" s="77"/>
      <c r="J44" s="83"/>
      <c r="K44" s="92"/>
      <c r="L44" s="83"/>
      <c r="M44" s="92"/>
      <c r="N44" s="83"/>
      <c r="O44" s="92"/>
      <c r="P44" s="83">
        <v>2439</v>
      </c>
      <c r="Q44" s="92"/>
      <c r="R44" s="83">
        <f>ROUND(SUM(J44:P44),5)</f>
        <v>2439</v>
      </c>
    </row>
    <row r="45" spans="1:18" x14ac:dyDescent="0.3">
      <c r="A45" s="77"/>
      <c r="B45" s="77"/>
      <c r="C45" s="77"/>
      <c r="D45" s="77"/>
      <c r="E45" s="77" t="s">
        <v>174</v>
      </c>
      <c r="F45" s="77"/>
      <c r="G45" s="77"/>
      <c r="H45" s="77"/>
      <c r="I45" s="77"/>
      <c r="J45" s="81"/>
      <c r="K45" s="92"/>
      <c r="L45" s="81"/>
      <c r="M45" s="92"/>
      <c r="N45" s="81"/>
      <c r="O45" s="92"/>
      <c r="P45" s="81">
        <f>ROUND(SUM(P43:P44),5)</f>
        <v>2439</v>
      </c>
      <c r="Q45" s="92"/>
      <c r="R45" s="81">
        <f>ROUND(SUM(J45:P45),5)</f>
        <v>2439</v>
      </c>
    </row>
    <row r="46" spans="1:18" x14ac:dyDescent="0.3">
      <c r="A46" s="77"/>
      <c r="B46" s="77"/>
      <c r="C46" s="77"/>
      <c r="D46" s="77"/>
      <c r="E46" s="77" t="s">
        <v>136</v>
      </c>
      <c r="F46" s="77"/>
      <c r="G46" s="77"/>
      <c r="H46" s="77"/>
      <c r="I46" s="77"/>
      <c r="J46" s="81"/>
      <c r="K46" s="92"/>
      <c r="L46" s="81"/>
      <c r="M46" s="92"/>
      <c r="N46" s="81"/>
      <c r="O46" s="92"/>
      <c r="P46" s="81"/>
      <c r="Q46" s="92"/>
      <c r="R46" s="81"/>
    </row>
    <row r="47" spans="1:18" x14ac:dyDescent="0.3">
      <c r="A47" s="77"/>
      <c r="B47" s="77"/>
      <c r="C47" s="77"/>
      <c r="D47" s="77"/>
      <c r="E47" s="77"/>
      <c r="F47" s="77" t="s">
        <v>307</v>
      </c>
      <c r="G47" s="77"/>
      <c r="H47" s="77"/>
      <c r="I47" s="77"/>
      <c r="J47" s="81">
        <v>778</v>
      </c>
      <c r="K47" s="92"/>
      <c r="L47" s="81"/>
      <c r="M47" s="92"/>
      <c r="N47" s="81"/>
      <c r="O47" s="92"/>
      <c r="P47" s="81"/>
      <c r="Q47" s="92"/>
      <c r="R47" s="81">
        <f>ROUND(SUM(J47:P47),5)</f>
        <v>778</v>
      </c>
    </row>
    <row r="48" spans="1:18" ht="15.05" thickBot="1" x14ac:dyDescent="0.35">
      <c r="A48" s="77"/>
      <c r="B48" s="77"/>
      <c r="C48" s="77"/>
      <c r="D48" s="77"/>
      <c r="E48" s="77"/>
      <c r="F48" s="77" t="s">
        <v>308</v>
      </c>
      <c r="G48" s="77"/>
      <c r="H48" s="77"/>
      <c r="I48" s="77"/>
      <c r="J48" s="83">
        <v>-778</v>
      </c>
      <c r="K48" s="92"/>
      <c r="L48" s="83"/>
      <c r="M48" s="92"/>
      <c r="N48" s="83"/>
      <c r="O48" s="92"/>
      <c r="P48" s="83"/>
      <c r="Q48" s="92"/>
      <c r="R48" s="83">
        <f>ROUND(SUM(J48:P48),5)</f>
        <v>-778</v>
      </c>
    </row>
    <row r="49" spans="1:18" x14ac:dyDescent="0.3">
      <c r="A49" s="77"/>
      <c r="B49" s="77"/>
      <c r="C49" s="77"/>
      <c r="D49" s="77"/>
      <c r="E49" s="77" t="s">
        <v>175</v>
      </c>
      <c r="F49" s="77"/>
      <c r="G49" s="77"/>
      <c r="H49" s="77"/>
      <c r="I49" s="77"/>
      <c r="J49" s="81"/>
      <c r="K49" s="92"/>
      <c r="L49" s="81"/>
      <c r="M49" s="92"/>
      <c r="N49" s="81"/>
      <c r="O49" s="92"/>
      <c r="P49" s="81"/>
      <c r="Q49" s="92"/>
      <c r="R49" s="81"/>
    </row>
    <row r="50" spans="1:18" x14ac:dyDescent="0.3">
      <c r="A50" s="77"/>
      <c r="B50" s="77"/>
      <c r="C50" s="77"/>
      <c r="D50" s="77"/>
      <c r="E50" s="77" t="s">
        <v>15</v>
      </c>
      <c r="F50" s="77"/>
      <c r="G50" s="77"/>
      <c r="H50" s="77"/>
      <c r="I50" s="77"/>
      <c r="J50" s="81"/>
      <c r="K50" s="92"/>
      <c r="L50" s="81"/>
      <c r="M50" s="92"/>
      <c r="N50" s="81"/>
      <c r="O50" s="92"/>
      <c r="P50" s="81"/>
      <c r="Q50" s="92"/>
      <c r="R50" s="81"/>
    </row>
    <row r="51" spans="1:18" ht="15.05" thickBot="1" x14ac:dyDescent="0.35">
      <c r="A51" s="77"/>
      <c r="B51" s="77"/>
      <c r="C51" s="77"/>
      <c r="D51" s="77"/>
      <c r="E51" s="77"/>
      <c r="F51" s="77" t="s">
        <v>239</v>
      </c>
      <c r="G51" s="77"/>
      <c r="H51" s="77"/>
      <c r="I51" s="77"/>
      <c r="J51" s="81"/>
      <c r="K51" s="92"/>
      <c r="L51" s="81"/>
      <c r="M51" s="92"/>
      <c r="N51" s="81"/>
      <c r="O51" s="92"/>
      <c r="P51" s="81">
        <v>63</v>
      </c>
      <c r="Q51" s="92"/>
      <c r="R51" s="81">
        <f>ROUND(SUM(J51:P51),5)</f>
        <v>63</v>
      </c>
    </row>
    <row r="52" spans="1:18" ht="15.05" thickBot="1" x14ac:dyDescent="0.35">
      <c r="A52" s="77"/>
      <c r="B52" s="77"/>
      <c r="C52" s="77"/>
      <c r="D52" s="77"/>
      <c r="E52" s="77" t="s">
        <v>240</v>
      </c>
      <c r="F52" s="77"/>
      <c r="G52" s="77"/>
      <c r="H52" s="77"/>
      <c r="I52" s="77"/>
      <c r="J52" s="84"/>
      <c r="K52" s="92"/>
      <c r="L52" s="84"/>
      <c r="M52" s="92"/>
      <c r="N52" s="84"/>
      <c r="O52" s="92"/>
      <c r="P52" s="84">
        <f>ROUND(SUM(P50:P51),5)</f>
        <v>63</v>
      </c>
      <c r="Q52" s="92"/>
      <c r="R52" s="84">
        <f>ROUND(SUM(J52:P52),5)</f>
        <v>63</v>
      </c>
    </row>
    <row r="53" spans="1:18" ht="15.05" thickBot="1" x14ac:dyDescent="0.35">
      <c r="A53" s="77"/>
      <c r="B53" s="77"/>
      <c r="C53" s="77"/>
      <c r="D53" s="77" t="s">
        <v>16</v>
      </c>
      <c r="E53" s="77"/>
      <c r="F53" s="77"/>
      <c r="G53" s="77"/>
      <c r="H53" s="77"/>
      <c r="I53" s="77"/>
      <c r="J53" s="82">
        <f>ROUND(J6+J12+J42+J45+J49+J52,5)</f>
        <v>34319</v>
      </c>
      <c r="K53" s="92"/>
      <c r="L53" s="82">
        <f>ROUND(L6+L12+L42+L45+L49+L52,5)</f>
        <v>1762</v>
      </c>
      <c r="M53" s="92"/>
      <c r="N53" s="82">
        <f>ROUND(N6+N12+N42+N45+N49+N52,5)</f>
        <v>27929</v>
      </c>
      <c r="O53" s="92"/>
      <c r="P53" s="82">
        <f>ROUND(P6+P12+P42+P45+P49+P52,5)</f>
        <v>2502</v>
      </c>
      <c r="Q53" s="92"/>
      <c r="R53" s="82">
        <f>ROUND(SUM(J53:P53),5)</f>
        <v>66512</v>
      </c>
    </row>
    <row r="54" spans="1:18" x14ac:dyDescent="0.3">
      <c r="A54" s="77"/>
      <c r="B54" s="77"/>
      <c r="C54" s="77" t="s">
        <v>17</v>
      </c>
      <c r="D54" s="77"/>
      <c r="E54" s="77"/>
      <c r="F54" s="77"/>
      <c r="G54" s="77"/>
      <c r="H54" s="77"/>
      <c r="I54" s="77"/>
      <c r="J54" s="81">
        <f>J53</f>
        <v>34319</v>
      </c>
      <c r="K54" s="92"/>
      <c r="L54" s="81">
        <f>L53</f>
        <v>1762</v>
      </c>
      <c r="M54" s="92"/>
      <c r="N54" s="81">
        <f>N53</f>
        <v>27929</v>
      </c>
      <c r="O54" s="92"/>
      <c r="P54" s="81">
        <f>P53</f>
        <v>2502</v>
      </c>
      <c r="Q54" s="92"/>
      <c r="R54" s="81">
        <f>ROUND(SUM(J54:P54),5)</f>
        <v>66512</v>
      </c>
    </row>
    <row r="55" spans="1:18" x14ac:dyDescent="0.3">
      <c r="A55" s="77"/>
      <c r="B55" s="77"/>
      <c r="C55" s="77"/>
      <c r="D55" s="77" t="s">
        <v>18</v>
      </c>
      <c r="E55" s="77"/>
      <c r="F55" s="77"/>
      <c r="G55" s="77"/>
      <c r="H55" s="77"/>
      <c r="I55" s="77"/>
      <c r="J55" s="81"/>
      <c r="K55" s="92"/>
      <c r="L55" s="81"/>
      <c r="M55" s="92"/>
      <c r="N55" s="81"/>
      <c r="O55" s="92"/>
      <c r="P55" s="81"/>
      <c r="Q55" s="92"/>
      <c r="R55" s="81"/>
    </row>
    <row r="56" spans="1:18" x14ac:dyDescent="0.3">
      <c r="A56" s="77"/>
      <c r="B56" s="77"/>
      <c r="C56" s="77"/>
      <c r="D56" s="77"/>
      <c r="E56" s="77" t="s">
        <v>138</v>
      </c>
      <c r="F56" s="77"/>
      <c r="G56" s="77"/>
      <c r="H56" s="77"/>
      <c r="I56" s="77"/>
      <c r="J56" s="81"/>
      <c r="K56" s="92"/>
      <c r="L56" s="81"/>
      <c r="M56" s="92"/>
      <c r="N56" s="81"/>
      <c r="O56" s="92"/>
      <c r="P56" s="81"/>
      <c r="Q56" s="92"/>
      <c r="R56" s="81"/>
    </row>
    <row r="57" spans="1:18" x14ac:dyDescent="0.3">
      <c r="A57" s="77"/>
      <c r="B57" s="77"/>
      <c r="C57" s="77"/>
      <c r="D57" s="77"/>
      <c r="E57" s="77"/>
      <c r="F57" s="77" t="s">
        <v>178</v>
      </c>
      <c r="G57" s="77"/>
      <c r="H57" s="77"/>
      <c r="I57" s="77"/>
      <c r="J57" s="81"/>
      <c r="K57" s="92"/>
      <c r="L57" s="81"/>
      <c r="M57" s="92"/>
      <c r="N57" s="81"/>
      <c r="O57" s="92"/>
      <c r="P57" s="81"/>
      <c r="Q57" s="92"/>
      <c r="R57" s="81"/>
    </row>
    <row r="58" spans="1:18" x14ac:dyDescent="0.3">
      <c r="A58" s="77"/>
      <c r="B58" s="77"/>
      <c r="C58" s="77"/>
      <c r="D58" s="77"/>
      <c r="E58" s="77"/>
      <c r="F58" s="77"/>
      <c r="G58" s="77" t="s">
        <v>179</v>
      </c>
      <c r="H58" s="77"/>
      <c r="I58" s="77"/>
      <c r="J58" s="81"/>
      <c r="K58" s="92"/>
      <c r="L58" s="81"/>
      <c r="M58" s="92"/>
      <c r="N58" s="81"/>
      <c r="O58" s="92"/>
      <c r="P58" s="81">
        <v>14274</v>
      </c>
      <c r="Q58" s="92"/>
      <c r="R58" s="81">
        <f t="shared" ref="R58:R67" si="2">ROUND(SUM(J58:P58),5)</f>
        <v>14274</v>
      </c>
    </row>
    <row r="59" spans="1:18" x14ac:dyDescent="0.3">
      <c r="A59" s="77"/>
      <c r="B59" s="77"/>
      <c r="C59" s="77"/>
      <c r="D59" s="77"/>
      <c r="E59" s="77"/>
      <c r="F59" s="77"/>
      <c r="G59" s="77" t="s">
        <v>180</v>
      </c>
      <c r="H59" s="77"/>
      <c r="I59" s="77"/>
      <c r="J59" s="81"/>
      <c r="K59" s="92"/>
      <c r="L59" s="81"/>
      <c r="M59" s="92"/>
      <c r="N59" s="81"/>
      <c r="O59" s="92"/>
      <c r="P59" s="81">
        <v>65</v>
      </c>
      <c r="Q59" s="92"/>
      <c r="R59" s="81">
        <f t="shared" si="2"/>
        <v>65</v>
      </c>
    </row>
    <row r="60" spans="1:18" x14ac:dyDescent="0.3">
      <c r="A60" s="77"/>
      <c r="B60" s="77"/>
      <c r="C60" s="77"/>
      <c r="D60" s="77"/>
      <c r="E60" s="77"/>
      <c r="F60" s="77"/>
      <c r="G60" s="77" t="s">
        <v>185</v>
      </c>
      <c r="H60" s="77"/>
      <c r="I60" s="77"/>
      <c r="J60" s="81"/>
      <c r="K60" s="92"/>
      <c r="L60" s="81"/>
      <c r="M60" s="92"/>
      <c r="N60" s="81"/>
      <c r="O60" s="92"/>
      <c r="P60" s="81">
        <v>416</v>
      </c>
      <c r="Q60" s="92"/>
      <c r="R60" s="81">
        <f t="shared" si="2"/>
        <v>416</v>
      </c>
    </row>
    <row r="61" spans="1:18" x14ac:dyDescent="0.3">
      <c r="A61" s="77"/>
      <c r="B61" s="77"/>
      <c r="C61" s="77"/>
      <c r="D61" s="77"/>
      <c r="E61" s="77"/>
      <c r="F61" s="77"/>
      <c r="G61" s="77" t="s">
        <v>181</v>
      </c>
      <c r="H61" s="77"/>
      <c r="I61" s="77"/>
      <c r="J61" s="81"/>
      <c r="K61" s="92"/>
      <c r="L61" s="81"/>
      <c r="M61" s="92"/>
      <c r="N61" s="81"/>
      <c r="O61" s="92"/>
      <c r="P61" s="81">
        <v>208</v>
      </c>
      <c r="Q61" s="92"/>
      <c r="R61" s="81">
        <f t="shared" si="2"/>
        <v>208</v>
      </c>
    </row>
    <row r="62" spans="1:18" x14ac:dyDescent="0.3">
      <c r="A62" s="77"/>
      <c r="B62" s="77"/>
      <c r="C62" s="77"/>
      <c r="D62" s="77"/>
      <c r="E62" s="77"/>
      <c r="F62" s="77"/>
      <c r="G62" s="77" t="s">
        <v>183</v>
      </c>
      <c r="H62" s="77"/>
      <c r="I62" s="77"/>
      <c r="J62" s="81"/>
      <c r="K62" s="92"/>
      <c r="L62" s="81"/>
      <c r="M62" s="92"/>
      <c r="N62" s="81"/>
      <c r="O62" s="92"/>
      <c r="P62" s="81">
        <v>416</v>
      </c>
      <c r="Q62" s="92"/>
      <c r="R62" s="81">
        <f t="shared" si="2"/>
        <v>416</v>
      </c>
    </row>
    <row r="63" spans="1:18" x14ac:dyDescent="0.3">
      <c r="A63" s="77"/>
      <c r="B63" s="77"/>
      <c r="C63" s="77"/>
      <c r="D63" s="77"/>
      <c r="E63" s="77"/>
      <c r="F63" s="77"/>
      <c r="G63" s="77" t="s">
        <v>234</v>
      </c>
      <c r="H63" s="77"/>
      <c r="I63" s="77"/>
      <c r="J63" s="81"/>
      <c r="K63" s="92"/>
      <c r="L63" s="81"/>
      <c r="M63" s="92"/>
      <c r="N63" s="81"/>
      <c r="O63" s="92"/>
      <c r="P63" s="81">
        <v>208</v>
      </c>
      <c r="Q63" s="92"/>
      <c r="R63" s="81">
        <f t="shared" si="2"/>
        <v>208</v>
      </c>
    </row>
    <row r="64" spans="1:18" ht="15.05" thickBot="1" x14ac:dyDescent="0.35">
      <c r="A64" s="77"/>
      <c r="B64" s="77"/>
      <c r="C64" s="77"/>
      <c r="D64" s="77"/>
      <c r="E64" s="77"/>
      <c r="F64" s="77"/>
      <c r="G64" s="77" t="s">
        <v>186</v>
      </c>
      <c r="H64" s="77"/>
      <c r="I64" s="77"/>
      <c r="J64" s="83"/>
      <c r="K64" s="92"/>
      <c r="L64" s="83"/>
      <c r="M64" s="92"/>
      <c r="N64" s="83"/>
      <c r="O64" s="92"/>
      <c r="P64" s="83">
        <v>78</v>
      </c>
      <c r="Q64" s="92"/>
      <c r="R64" s="83">
        <f t="shared" si="2"/>
        <v>78</v>
      </c>
    </row>
    <row r="65" spans="1:22" x14ac:dyDescent="0.3">
      <c r="A65" s="77"/>
      <c r="B65" s="77"/>
      <c r="C65" s="77"/>
      <c r="D65" s="77"/>
      <c r="E65" s="77"/>
      <c r="F65" s="77" t="s">
        <v>188</v>
      </c>
      <c r="G65" s="77"/>
      <c r="H65" s="77"/>
      <c r="I65" s="77"/>
      <c r="J65" s="81"/>
      <c r="K65" s="92"/>
      <c r="L65" s="81"/>
      <c r="M65" s="92"/>
      <c r="N65" s="81"/>
      <c r="O65" s="92"/>
      <c r="P65" s="81">
        <f>ROUND(SUM(P57:P64),5)</f>
        <v>15665</v>
      </c>
      <c r="Q65" s="92"/>
      <c r="R65" s="81">
        <f t="shared" si="2"/>
        <v>15665</v>
      </c>
    </row>
    <row r="66" spans="1:22" ht="15.05" thickBot="1" x14ac:dyDescent="0.35">
      <c r="A66" s="77"/>
      <c r="B66" s="77"/>
      <c r="C66" s="77"/>
      <c r="D66" s="77"/>
      <c r="E66" s="77"/>
      <c r="F66" s="77" t="s">
        <v>189</v>
      </c>
      <c r="G66" s="77"/>
      <c r="H66" s="77"/>
      <c r="I66" s="77"/>
      <c r="J66" s="83"/>
      <c r="K66" s="92"/>
      <c r="L66" s="83"/>
      <c r="M66" s="92"/>
      <c r="N66" s="83"/>
      <c r="O66" s="92"/>
      <c r="P66" s="83">
        <v>2100</v>
      </c>
      <c r="Q66" s="92"/>
      <c r="R66" s="83">
        <f t="shared" si="2"/>
        <v>2100</v>
      </c>
    </row>
    <row r="67" spans="1:22" x14ac:dyDescent="0.3">
      <c r="A67" s="77"/>
      <c r="B67" s="77"/>
      <c r="C67" s="77"/>
      <c r="D67" s="77"/>
      <c r="E67" s="77" t="s">
        <v>190</v>
      </c>
      <c r="F67" s="77"/>
      <c r="G67" s="77"/>
      <c r="H67" s="77"/>
      <c r="I67" s="77"/>
      <c r="J67" s="81"/>
      <c r="K67" s="92"/>
      <c r="L67" s="81"/>
      <c r="M67" s="92"/>
      <c r="N67" s="81"/>
      <c r="O67" s="92"/>
      <c r="P67" s="81">
        <f>ROUND(P56+SUM(P65:P66),5)</f>
        <v>17765</v>
      </c>
      <c r="Q67" s="92"/>
      <c r="R67" s="81">
        <f t="shared" si="2"/>
        <v>17765</v>
      </c>
    </row>
    <row r="68" spans="1:22" x14ac:dyDescent="0.3">
      <c r="A68" s="77"/>
      <c r="B68" s="77"/>
      <c r="C68" s="77"/>
      <c r="D68" s="77"/>
      <c r="E68" s="77" t="s">
        <v>20</v>
      </c>
      <c r="F68" s="77"/>
      <c r="G68" s="77"/>
      <c r="H68" s="77"/>
      <c r="I68" s="77"/>
      <c r="J68" s="81"/>
      <c r="K68" s="92"/>
      <c r="L68" s="81"/>
      <c r="M68" s="92"/>
      <c r="N68" s="81"/>
      <c r="O68" s="92"/>
      <c r="P68" s="81"/>
      <c r="Q68" s="92"/>
      <c r="R68" s="81"/>
    </row>
    <row r="69" spans="1:22" x14ac:dyDescent="0.3">
      <c r="A69" s="77"/>
      <c r="B69" s="77"/>
      <c r="C69" s="77"/>
      <c r="D69" s="77"/>
      <c r="E69" s="77"/>
      <c r="F69" s="77" t="s">
        <v>191</v>
      </c>
      <c r="G69" s="77"/>
      <c r="H69" s="77"/>
      <c r="I69" s="77"/>
      <c r="J69" s="81"/>
      <c r="K69" s="92"/>
      <c r="L69" s="81"/>
      <c r="M69" s="92"/>
      <c r="N69" s="81"/>
      <c r="O69" s="92"/>
      <c r="P69" s="81"/>
      <c r="Q69" s="92"/>
      <c r="R69" s="81"/>
    </row>
    <row r="70" spans="1:22" x14ac:dyDescent="0.3">
      <c r="A70" s="77"/>
      <c r="B70" s="77"/>
      <c r="C70" s="77"/>
      <c r="D70" s="77"/>
      <c r="E70" s="77"/>
      <c r="F70" s="77"/>
      <c r="G70" s="77" t="s">
        <v>192</v>
      </c>
      <c r="H70" s="77"/>
      <c r="I70" s="77"/>
      <c r="J70" s="81"/>
      <c r="K70" s="92"/>
      <c r="L70" s="81"/>
      <c r="M70" s="92"/>
      <c r="N70" s="81"/>
      <c r="O70" s="92"/>
      <c r="P70" s="81">
        <v>3593</v>
      </c>
      <c r="Q70" s="92"/>
      <c r="R70" s="81">
        <f>ROUND(SUM(J70:P70),5)</f>
        <v>3593</v>
      </c>
    </row>
    <row r="71" spans="1:22" ht="15.05" thickBot="1" x14ac:dyDescent="0.35">
      <c r="A71" s="77"/>
      <c r="B71" s="77"/>
      <c r="C71" s="77"/>
      <c r="D71" s="77"/>
      <c r="E71" s="77"/>
      <c r="F71" s="77"/>
      <c r="G71" s="77" t="s">
        <v>193</v>
      </c>
      <c r="H71" s="77"/>
      <c r="I71" s="77"/>
      <c r="J71" s="83"/>
      <c r="K71" s="92"/>
      <c r="L71" s="83"/>
      <c r="M71" s="92"/>
      <c r="N71" s="83"/>
      <c r="O71" s="92"/>
      <c r="P71" s="83">
        <v>136</v>
      </c>
      <c r="Q71" s="92"/>
      <c r="R71" s="83">
        <f>ROUND(SUM(J71:P71),5)</f>
        <v>136</v>
      </c>
    </row>
    <row r="72" spans="1:22" x14ac:dyDescent="0.3">
      <c r="A72" s="77"/>
      <c r="B72" s="77"/>
      <c r="C72" s="77"/>
      <c r="D72" s="77"/>
      <c r="E72" s="77"/>
      <c r="F72" s="77" t="s">
        <v>194</v>
      </c>
      <c r="G72" s="77"/>
      <c r="H72" s="77"/>
      <c r="I72" s="77"/>
      <c r="J72" s="81"/>
      <c r="K72" s="92"/>
      <c r="L72" s="81"/>
      <c r="M72" s="92"/>
      <c r="N72" s="81"/>
      <c r="O72" s="92"/>
      <c r="P72" s="81">
        <f>ROUND(SUM(P69:P71),5)</f>
        <v>3729</v>
      </c>
      <c r="Q72" s="92"/>
      <c r="R72" s="81">
        <f>ROUND(SUM(J72:P72),5)</f>
        <v>3729</v>
      </c>
    </row>
    <row r="73" spans="1:22" x14ac:dyDescent="0.3">
      <c r="A73" s="77"/>
      <c r="B73" s="77"/>
      <c r="C73" s="77"/>
      <c r="D73" s="77"/>
      <c r="E73" s="77"/>
      <c r="F73" s="77" t="s">
        <v>195</v>
      </c>
      <c r="G73" s="77"/>
      <c r="H73" s="77"/>
      <c r="I73" s="77"/>
      <c r="J73" s="81"/>
      <c r="K73" s="92"/>
      <c r="L73" s="81"/>
      <c r="M73" s="92"/>
      <c r="N73" s="81"/>
      <c r="O73" s="92"/>
      <c r="P73" s="81"/>
      <c r="Q73" s="92"/>
      <c r="R73" s="81"/>
    </row>
    <row r="74" spans="1:22" x14ac:dyDescent="0.3">
      <c r="A74" s="77"/>
      <c r="B74" s="77"/>
      <c r="C74" s="77"/>
      <c r="D74" s="77"/>
      <c r="E74" s="77"/>
      <c r="F74" s="77"/>
      <c r="G74" s="77" t="s">
        <v>279</v>
      </c>
      <c r="H74" s="77"/>
      <c r="I74" s="77"/>
      <c r="J74" s="81"/>
      <c r="K74" s="92"/>
      <c r="L74" s="81"/>
      <c r="M74" s="92"/>
      <c r="N74" s="81"/>
      <c r="O74" s="92"/>
      <c r="P74" s="81">
        <v>1814</v>
      </c>
      <c r="Q74" s="92"/>
      <c r="R74" s="81">
        <f t="shared" ref="R74:R79" si="3">ROUND(SUM(J74:P74),5)</f>
        <v>1814</v>
      </c>
    </row>
    <row r="75" spans="1:22" s="86" customFormat="1" x14ac:dyDescent="0.3">
      <c r="A75" s="77"/>
      <c r="B75" s="77"/>
      <c r="C75" s="77"/>
      <c r="D75" s="77"/>
      <c r="E75" s="77"/>
      <c r="F75" s="77"/>
      <c r="G75" s="77" t="s">
        <v>196</v>
      </c>
      <c r="H75" s="77"/>
      <c r="I75" s="77"/>
      <c r="J75" s="81"/>
      <c r="K75" s="92"/>
      <c r="L75" s="81"/>
      <c r="M75" s="92"/>
      <c r="N75" s="81">
        <v>13657</v>
      </c>
      <c r="O75" s="92"/>
      <c r="P75" s="81"/>
      <c r="Q75" s="92"/>
      <c r="R75" s="81">
        <f t="shared" si="3"/>
        <v>13657</v>
      </c>
      <c r="S75"/>
      <c r="T75"/>
      <c r="U75"/>
      <c r="V75"/>
    </row>
    <row r="76" spans="1:22" s="86" customFormat="1" x14ac:dyDescent="0.3">
      <c r="A76" s="77"/>
      <c r="B76" s="77"/>
      <c r="C76" s="77"/>
      <c r="D76" s="77"/>
      <c r="E76" s="77"/>
      <c r="F76" s="77"/>
      <c r="G76" s="77" t="s">
        <v>309</v>
      </c>
      <c r="H76" s="77"/>
      <c r="I76" s="77"/>
      <c r="J76" s="81"/>
      <c r="K76" s="92"/>
      <c r="L76" s="81"/>
      <c r="M76" s="92"/>
      <c r="N76" s="81"/>
      <c r="O76" s="92"/>
      <c r="P76" s="81">
        <v>1382</v>
      </c>
      <c r="Q76" s="92"/>
      <c r="R76" s="81">
        <f t="shared" si="3"/>
        <v>1382</v>
      </c>
      <c r="S76"/>
      <c r="T76"/>
      <c r="U76"/>
      <c r="V76"/>
    </row>
    <row r="77" spans="1:22" ht="15.05" thickBot="1" x14ac:dyDescent="0.35">
      <c r="A77" s="77"/>
      <c r="B77" s="77"/>
      <c r="C77" s="77"/>
      <c r="D77" s="77"/>
      <c r="E77" s="77"/>
      <c r="F77" s="77"/>
      <c r="G77" s="77" t="s">
        <v>304</v>
      </c>
      <c r="H77" s="77"/>
      <c r="I77" s="77"/>
      <c r="J77" s="81"/>
      <c r="K77" s="92"/>
      <c r="L77" s="81"/>
      <c r="M77" s="92"/>
      <c r="N77" s="81"/>
      <c r="O77" s="92"/>
      <c r="P77" s="81">
        <v>134</v>
      </c>
      <c r="Q77" s="92"/>
      <c r="R77" s="81">
        <f t="shared" si="3"/>
        <v>134</v>
      </c>
    </row>
    <row r="78" spans="1:22" ht="15.05" thickBot="1" x14ac:dyDescent="0.35">
      <c r="A78" s="77"/>
      <c r="B78" s="77"/>
      <c r="C78" s="77"/>
      <c r="D78" s="77"/>
      <c r="E78" s="77"/>
      <c r="F78" s="77" t="s">
        <v>197</v>
      </c>
      <c r="G78" s="77"/>
      <c r="H78" s="77"/>
      <c r="I78" s="77"/>
      <c r="J78" s="82"/>
      <c r="K78" s="92"/>
      <c r="L78" s="82"/>
      <c r="M78" s="92"/>
      <c r="N78" s="82">
        <f>ROUND(SUM(N73:N77),5)</f>
        <v>13657</v>
      </c>
      <c r="O78" s="92"/>
      <c r="P78" s="82">
        <f>ROUND(SUM(P73:P77),5)</f>
        <v>3330</v>
      </c>
      <c r="Q78" s="92"/>
      <c r="R78" s="82">
        <f t="shared" si="3"/>
        <v>16987</v>
      </c>
    </row>
    <row r="79" spans="1:22" x14ac:dyDescent="0.3">
      <c r="A79" s="77"/>
      <c r="B79" s="77"/>
      <c r="C79" s="77"/>
      <c r="D79" s="77"/>
      <c r="E79" s="77" t="s">
        <v>198</v>
      </c>
      <c r="F79" s="77"/>
      <c r="G79" s="77"/>
      <c r="H79" s="77"/>
      <c r="I79" s="77"/>
      <c r="J79" s="81"/>
      <c r="K79" s="92"/>
      <c r="L79" s="81"/>
      <c r="M79" s="92"/>
      <c r="N79" s="81">
        <f>ROUND(N68+N72+N78,5)</f>
        <v>13657</v>
      </c>
      <c r="O79" s="92"/>
      <c r="P79" s="81">
        <f>ROUND(P68+P72+P78,5)</f>
        <v>7059</v>
      </c>
      <c r="Q79" s="92"/>
      <c r="R79" s="81">
        <f t="shared" si="3"/>
        <v>20716</v>
      </c>
    </row>
    <row r="80" spans="1:22" s="86" customFormat="1" x14ac:dyDescent="0.3">
      <c r="A80" s="77"/>
      <c r="B80" s="77"/>
      <c r="C80" s="77"/>
      <c r="D80" s="77"/>
      <c r="E80" s="77" t="s">
        <v>21</v>
      </c>
      <c r="F80" s="77"/>
      <c r="G80" s="77"/>
      <c r="H80" s="77"/>
      <c r="I80" s="77"/>
      <c r="J80" s="81"/>
      <c r="K80" s="92"/>
      <c r="L80" s="81"/>
      <c r="M80" s="92"/>
      <c r="N80" s="81"/>
      <c r="O80" s="92"/>
      <c r="P80" s="81"/>
      <c r="Q80" s="92"/>
      <c r="R80" s="81"/>
      <c r="S80"/>
      <c r="T80"/>
      <c r="U80"/>
      <c r="V80"/>
    </row>
    <row r="81" spans="1:22" s="86" customFormat="1" x14ac:dyDescent="0.3">
      <c r="A81" s="77"/>
      <c r="B81" s="77"/>
      <c r="C81" s="77"/>
      <c r="D81" s="77"/>
      <c r="E81" s="77"/>
      <c r="F81" s="77" t="s">
        <v>199</v>
      </c>
      <c r="G81" s="77"/>
      <c r="H81" s="77"/>
      <c r="I81" s="77"/>
      <c r="J81" s="81"/>
      <c r="K81" s="92"/>
      <c r="L81" s="81"/>
      <c r="M81" s="92"/>
      <c r="N81" s="81"/>
      <c r="O81" s="92"/>
      <c r="P81" s="81">
        <v>268</v>
      </c>
      <c r="Q81" s="92"/>
      <c r="R81" s="81">
        <f>ROUND(SUM(J81:P81),5)</f>
        <v>268</v>
      </c>
      <c r="S81"/>
      <c r="T81"/>
      <c r="U81"/>
      <c r="V81"/>
    </row>
    <row r="82" spans="1:22" s="86" customFormat="1" x14ac:dyDescent="0.3">
      <c r="A82" s="77"/>
      <c r="B82" s="77"/>
      <c r="C82" s="77"/>
      <c r="D82" s="77"/>
      <c r="E82" s="77"/>
      <c r="F82" s="77" t="s">
        <v>268</v>
      </c>
      <c r="G82" s="77"/>
      <c r="H82" s="77"/>
      <c r="I82" s="77"/>
      <c r="J82" s="81"/>
      <c r="K82" s="92"/>
      <c r="L82" s="81"/>
      <c r="M82" s="92"/>
      <c r="N82" s="81"/>
      <c r="O82" s="92"/>
      <c r="P82" s="81">
        <v>40</v>
      </c>
      <c r="Q82" s="92"/>
      <c r="R82" s="81">
        <f>ROUND(SUM(J82:P82),5)</f>
        <v>40</v>
      </c>
      <c r="S82"/>
      <c r="T82"/>
      <c r="U82"/>
      <c r="V82"/>
    </row>
    <row r="83" spans="1:22" s="86" customFormat="1" x14ac:dyDescent="0.3">
      <c r="A83" s="77"/>
      <c r="B83" s="77"/>
      <c r="C83" s="77"/>
      <c r="D83" s="77"/>
      <c r="E83" s="77"/>
      <c r="F83" s="77" t="s">
        <v>258</v>
      </c>
      <c r="G83" s="77"/>
      <c r="H83" s="77"/>
      <c r="I83" s="77"/>
      <c r="J83" s="81"/>
      <c r="K83" s="92"/>
      <c r="L83" s="81"/>
      <c r="M83" s="92"/>
      <c r="N83" s="81"/>
      <c r="O83" s="92"/>
      <c r="P83" s="81">
        <v>35</v>
      </c>
      <c r="Q83" s="92"/>
      <c r="R83" s="81">
        <f>ROUND(SUM(J83:P83),5)</f>
        <v>35</v>
      </c>
      <c r="S83"/>
      <c r="T83"/>
      <c r="U83"/>
      <c r="V83"/>
    </row>
    <row r="84" spans="1:22" x14ac:dyDescent="0.3">
      <c r="A84" s="77"/>
      <c r="B84" s="77"/>
      <c r="C84" s="77"/>
      <c r="D84" s="77"/>
      <c r="E84" s="77"/>
      <c r="F84" s="77" t="s">
        <v>200</v>
      </c>
      <c r="G84" s="77"/>
      <c r="H84" s="77"/>
      <c r="I84" s="77"/>
      <c r="J84" s="81"/>
      <c r="K84" s="92"/>
      <c r="L84" s="81"/>
      <c r="M84" s="92"/>
      <c r="N84" s="81"/>
      <c r="O84" s="92"/>
      <c r="P84" s="81"/>
      <c r="Q84" s="92"/>
      <c r="R84" s="81"/>
    </row>
    <row r="85" spans="1:22" s="3" customFormat="1" x14ac:dyDescent="0.3">
      <c r="A85" s="77"/>
      <c r="B85" s="77"/>
      <c r="C85" s="77"/>
      <c r="D85" s="77"/>
      <c r="E85" s="77"/>
      <c r="F85" s="77"/>
      <c r="G85" s="77" t="s">
        <v>201</v>
      </c>
      <c r="H85" s="77"/>
      <c r="I85" s="77"/>
      <c r="J85" s="81"/>
      <c r="K85" s="92"/>
      <c r="L85" s="81"/>
      <c r="M85" s="92"/>
      <c r="N85" s="81"/>
      <c r="O85" s="92"/>
      <c r="P85" s="81">
        <v>82</v>
      </c>
      <c r="Q85" s="92"/>
      <c r="R85" s="81">
        <f>ROUND(SUM(J85:P85),5)</f>
        <v>82</v>
      </c>
      <c r="S85"/>
      <c r="T85"/>
      <c r="U85"/>
      <c r="V85"/>
    </row>
    <row r="86" spans="1:22" s="3" customFormat="1" ht="15.05" thickBot="1" x14ac:dyDescent="0.35">
      <c r="A86" s="77"/>
      <c r="B86" s="77"/>
      <c r="C86" s="77"/>
      <c r="D86" s="77"/>
      <c r="E86" s="77"/>
      <c r="F86" s="77"/>
      <c r="G86" s="77" t="s">
        <v>269</v>
      </c>
      <c r="H86" s="77"/>
      <c r="I86" s="77"/>
      <c r="J86" s="83"/>
      <c r="K86" s="92"/>
      <c r="L86" s="83"/>
      <c r="M86" s="92"/>
      <c r="N86" s="83"/>
      <c r="O86" s="92"/>
      <c r="P86" s="83">
        <v>523</v>
      </c>
      <c r="Q86" s="92"/>
      <c r="R86" s="83">
        <f>ROUND(SUM(J86:P86),5)</f>
        <v>523</v>
      </c>
      <c r="S86"/>
      <c r="T86"/>
      <c r="U86"/>
      <c r="V86"/>
    </row>
    <row r="87" spans="1:22" s="86" customFormat="1" x14ac:dyDescent="0.3">
      <c r="A87" s="77"/>
      <c r="B87" s="77"/>
      <c r="C87" s="77"/>
      <c r="D87" s="77"/>
      <c r="E87" s="77"/>
      <c r="F87" s="77" t="s">
        <v>202</v>
      </c>
      <c r="G87" s="77"/>
      <c r="H87" s="77"/>
      <c r="I87" s="77"/>
      <c r="J87" s="81"/>
      <c r="K87" s="92"/>
      <c r="L87" s="81"/>
      <c r="M87" s="92"/>
      <c r="N87" s="81"/>
      <c r="O87" s="92"/>
      <c r="P87" s="81">
        <f>ROUND(SUM(P84:P86),5)</f>
        <v>605</v>
      </c>
      <c r="Q87" s="92"/>
      <c r="R87" s="81">
        <f>ROUND(SUM(J87:P87),5)</f>
        <v>605</v>
      </c>
      <c r="S87"/>
      <c r="T87"/>
      <c r="U87"/>
      <c r="V87"/>
    </row>
    <row r="88" spans="1:22" s="86" customFormat="1" x14ac:dyDescent="0.3">
      <c r="A88" s="77"/>
      <c r="B88" s="77"/>
      <c r="C88" s="77"/>
      <c r="D88" s="77"/>
      <c r="E88" s="77"/>
      <c r="F88" s="77" t="s">
        <v>203</v>
      </c>
      <c r="G88" s="77"/>
      <c r="H88" s="77"/>
      <c r="I88" s="77"/>
      <c r="J88" s="81"/>
      <c r="K88" s="92"/>
      <c r="L88" s="81"/>
      <c r="M88" s="92"/>
      <c r="N88" s="81"/>
      <c r="O88" s="92"/>
      <c r="P88" s="81"/>
      <c r="Q88" s="92"/>
      <c r="R88" s="81"/>
      <c r="S88"/>
      <c r="T88"/>
      <c r="U88"/>
      <c r="V88"/>
    </row>
    <row r="89" spans="1:22" s="86" customFormat="1" x14ac:dyDescent="0.3">
      <c r="A89" s="77"/>
      <c r="B89" s="77"/>
      <c r="C89" s="77"/>
      <c r="D89" s="77"/>
      <c r="E89" s="77"/>
      <c r="F89" s="77"/>
      <c r="G89" s="77" t="s">
        <v>204</v>
      </c>
      <c r="H89" s="77"/>
      <c r="I89" s="77"/>
      <c r="J89" s="81"/>
      <c r="K89" s="92"/>
      <c r="L89" s="81"/>
      <c r="M89" s="92"/>
      <c r="N89" s="81"/>
      <c r="O89" s="92"/>
      <c r="P89" s="81"/>
      <c r="Q89" s="92"/>
      <c r="R89" s="81"/>
      <c r="S89"/>
      <c r="T89"/>
      <c r="U89"/>
      <c r="V89"/>
    </row>
    <row r="90" spans="1:22" x14ac:dyDescent="0.3">
      <c r="A90" s="77"/>
      <c r="B90" s="77"/>
      <c r="C90" s="77"/>
      <c r="D90" s="77"/>
      <c r="E90" s="77"/>
      <c r="F90" s="77"/>
      <c r="G90" s="77"/>
      <c r="H90" s="77" t="s">
        <v>205</v>
      </c>
      <c r="I90" s="77"/>
      <c r="J90" s="81"/>
      <c r="K90" s="92"/>
      <c r="L90" s="81"/>
      <c r="M90" s="92"/>
      <c r="N90" s="81"/>
      <c r="O90" s="92"/>
      <c r="P90" s="81">
        <v>971</v>
      </c>
      <c r="Q90" s="92"/>
      <c r="R90" s="81">
        <f t="shared" ref="R90:R97" si="4">ROUND(SUM(J90:P90),5)</f>
        <v>971</v>
      </c>
    </row>
    <row r="91" spans="1:22" s="86" customFormat="1" x14ac:dyDescent="0.3">
      <c r="A91" s="77"/>
      <c r="B91" s="77"/>
      <c r="C91" s="77"/>
      <c r="D91" s="77"/>
      <c r="E91" s="77"/>
      <c r="F91" s="77"/>
      <c r="G91" s="77"/>
      <c r="H91" s="77" t="s">
        <v>206</v>
      </c>
      <c r="I91" s="77"/>
      <c r="J91" s="81"/>
      <c r="K91" s="92"/>
      <c r="L91" s="81"/>
      <c r="M91" s="92"/>
      <c r="N91" s="81"/>
      <c r="O91" s="92"/>
      <c r="P91" s="81">
        <v>227</v>
      </c>
      <c r="Q91" s="92"/>
      <c r="R91" s="81">
        <f t="shared" si="4"/>
        <v>227</v>
      </c>
      <c r="S91"/>
      <c r="T91"/>
      <c r="U91"/>
      <c r="V91"/>
    </row>
    <row r="92" spans="1:22" s="86" customFormat="1" x14ac:dyDescent="0.3">
      <c r="A92" s="77"/>
      <c r="B92" s="77"/>
      <c r="C92" s="77"/>
      <c r="D92" s="77"/>
      <c r="E92" s="77"/>
      <c r="F92" s="77"/>
      <c r="G92" s="77"/>
      <c r="H92" s="77" t="s">
        <v>207</v>
      </c>
      <c r="I92" s="77"/>
      <c r="J92" s="81"/>
      <c r="K92" s="92"/>
      <c r="L92" s="81"/>
      <c r="M92" s="92"/>
      <c r="N92" s="81"/>
      <c r="O92" s="92"/>
      <c r="P92" s="81">
        <v>42</v>
      </c>
      <c r="Q92" s="92"/>
      <c r="R92" s="81">
        <f t="shared" si="4"/>
        <v>42</v>
      </c>
      <c r="S92"/>
      <c r="T92"/>
      <c r="U92"/>
      <c r="V92"/>
    </row>
    <row r="93" spans="1:22" s="86" customFormat="1" ht="15.05" thickBot="1" x14ac:dyDescent="0.35">
      <c r="A93" s="77"/>
      <c r="B93" s="77"/>
      <c r="C93" s="77"/>
      <c r="D93" s="77"/>
      <c r="E93" s="77"/>
      <c r="F93" s="77"/>
      <c r="G93" s="77"/>
      <c r="H93" s="77" t="s">
        <v>208</v>
      </c>
      <c r="I93" s="77"/>
      <c r="J93" s="81"/>
      <c r="K93" s="92"/>
      <c r="L93" s="81"/>
      <c r="M93" s="92"/>
      <c r="N93" s="81"/>
      <c r="O93" s="92"/>
      <c r="P93" s="81">
        <v>112</v>
      </c>
      <c r="Q93" s="92"/>
      <c r="R93" s="81">
        <f t="shared" si="4"/>
        <v>112</v>
      </c>
      <c r="S93"/>
      <c r="T93"/>
      <c r="U93"/>
      <c r="V93"/>
    </row>
    <row r="94" spans="1:22" s="86" customFormat="1" ht="15.05" thickBot="1" x14ac:dyDescent="0.35">
      <c r="A94" s="77"/>
      <c r="B94" s="77"/>
      <c r="C94" s="77"/>
      <c r="D94" s="77"/>
      <c r="E94" s="77"/>
      <c r="F94" s="77"/>
      <c r="G94" s="77" t="s">
        <v>209</v>
      </c>
      <c r="H94" s="77"/>
      <c r="I94" s="77"/>
      <c r="J94" s="82"/>
      <c r="K94" s="92"/>
      <c r="L94" s="82"/>
      <c r="M94" s="92"/>
      <c r="N94" s="82"/>
      <c r="O94" s="92"/>
      <c r="P94" s="82">
        <f>ROUND(SUM(P89:P93),5)</f>
        <v>1352</v>
      </c>
      <c r="Q94" s="92"/>
      <c r="R94" s="82">
        <f t="shared" si="4"/>
        <v>1352</v>
      </c>
      <c r="S94"/>
      <c r="T94"/>
      <c r="U94"/>
      <c r="V94"/>
    </row>
    <row r="95" spans="1:22" s="86" customFormat="1" x14ac:dyDescent="0.3">
      <c r="A95" s="77"/>
      <c r="B95" s="77"/>
      <c r="C95" s="77"/>
      <c r="D95" s="77"/>
      <c r="E95" s="77"/>
      <c r="F95" s="77" t="s">
        <v>210</v>
      </c>
      <c r="G95" s="77"/>
      <c r="H95" s="77"/>
      <c r="I95" s="77"/>
      <c r="J95" s="81"/>
      <c r="K95" s="92"/>
      <c r="L95" s="81"/>
      <c r="M95" s="92"/>
      <c r="N95" s="81"/>
      <c r="O95" s="92"/>
      <c r="P95" s="81">
        <f>ROUND(P88+P94,5)</f>
        <v>1352</v>
      </c>
      <c r="Q95" s="92"/>
      <c r="R95" s="81">
        <f t="shared" si="4"/>
        <v>1352</v>
      </c>
      <c r="S95"/>
      <c r="T95"/>
      <c r="U95"/>
      <c r="V95"/>
    </row>
    <row r="96" spans="1:22" s="3" customFormat="1" ht="15.05" thickBot="1" x14ac:dyDescent="0.35">
      <c r="A96" s="77"/>
      <c r="B96" s="77"/>
      <c r="C96" s="77"/>
      <c r="D96" s="77"/>
      <c r="E96" s="77"/>
      <c r="F96" s="77" t="s">
        <v>211</v>
      </c>
      <c r="G96" s="77"/>
      <c r="H96" s="77"/>
      <c r="I96" s="77"/>
      <c r="J96" s="83"/>
      <c r="K96" s="92"/>
      <c r="L96" s="83"/>
      <c r="M96" s="92"/>
      <c r="N96" s="83"/>
      <c r="O96" s="92"/>
      <c r="P96" s="83">
        <v>136</v>
      </c>
      <c r="Q96" s="92"/>
      <c r="R96" s="83">
        <f t="shared" si="4"/>
        <v>136</v>
      </c>
      <c r="S96"/>
      <c r="T96"/>
      <c r="U96"/>
      <c r="V96"/>
    </row>
    <row r="97" spans="1:22" s="86" customFormat="1" x14ac:dyDescent="0.3">
      <c r="A97" s="77"/>
      <c r="B97" s="77"/>
      <c r="C97" s="77"/>
      <c r="D97" s="77"/>
      <c r="E97" s="77" t="s">
        <v>212</v>
      </c>
      <c r="F97" s="77"/>
      <c r="G97" s="77"/>
      <c r="H97" s="77"/>
      <c r="I97" s="77"/>
      <c r="J97" s="81"/>
      <c r="K97" s="92"/>
      <c r="L97" s="81"/>
      <c r="M97" s="92"/>
      <c r="N97" s="81"/>
      <c r="O97" s="92"/>
      <c r="P97" s="81">
        <f>ROUND(SUM(P80:P83)+P87+SUM(P95:P96),5)</f>
        <v>2436</v>
      </c>
      <c r="Q97" s="92"/>
      <c r="R97" s="81">
        <f t="shared" si="4"/>
        <v>2436</v>
      </c>
      <c r="S97"/>
      <c r="T97"/>
      <c r="U97"/>
      <c r="V97"/>
    </row>
    <row r="98" spans="1:22" s="86" customFormat="1" x14ac:dyDescent="0.3">
      <c r="A98" s="77"/>
      <c r="B98" s="77"/>
      <c r="C98" s="77"/>
      <c r="D98" s="77"/>
      <c r="E98" s="77" t="s">
        <v>140</v>
      </c>
      <c r="F98" s="77"/>
      <c r="G98" s="77"/>
      <c r="H98" s="77"/>
      <c r="I98" s="77"/>
      <c r="J98" s="81"/>
      <c r="K98" s="92"/>
      <c r="L98" s="81"/>
      <c r="M98" s="92"/>
      <c r="N98" s="81"/>
      <c r="O98" s="92"/>
      <c r="P98" s="81"/>
      <c r="Q98" s="92"/>
      <c r="R98" s="81"/>
      <c r="S98"/>
      <c r="T98"/>
      <c r="U98"/>
      <c r="V98"/>
    </row>
    <row r="99" spans="1:22" s="86" customFormat="1" x14ac:dyDescent="0.3">
      <c r="A99" s="77"/>
      <c r="B99" s="77"/>
      <c r="C99" s="77"/>
      <c r="D99" s="77"/>
      <c r="E99" s="77"/>
      <c r="F99" s="77" t="s">
        <v>213</v>
      </c>
      <c r="G99" s="77"/>
      <c r="H99" s="77"/>
      <c r="I99" s="77"/>
      <c r="J99" s="81"/>
      <c r="K99" s="92"/>
      <c r="L99" s="81"/>
      <c r="M99" s="92"/>
      <c r="N99" s="81"/>
      <c r="O99" s="92"/>
      <c r="P99" s="81"/>
      <c r="Q99" s="92"/>
      <c r="R99" s="81"/>
      <c r="S99"/>
      <c r="T99"/>
      <c r="U99"/>
      <c r="V99"/>
    </row>
    <row r="100" spans="1:22" s="86" customFormat="1" x14ac:dyDescent="0.3">
      <c r="A100" s="77"/>
      <c r="B100" s="77"/>
      <c r="C100" s="77"/>
      <c r="D100" s="77"/>
      <c r="E100" s="77"/>
      <c r="F100" s="77"/>
      <c r="G100" s="77" t="s">
        <v>214</v>
      </c>
      <c r="H100" s="77"/>
      <c r="I100" s="77"/>
      <c r="J100" s="81"/>
      <c r="K100" s="92"/>
      <c r="L100" s="81"/>
      <c r="M100" s="92"/>
      <c r="N100" s="81"/>
      <c r="O100" s="92"/>
      <c r="P100" s="81">
        <v>415</v>
      </c>
      <c r="Q100" s="92"/>
      <c r="R100" s="81">
        <f>ROUND(SUM(J100:P100),5)</f>
        <v>415</v>
      </c>
      <c r="S100"/>
      <c r="T100"/>
      <c r="U100"/>
      <c r="V100"/>
    </row>
    <row r="101" spans="1:22" s="86" customFormat="1" ht="15.05" thickBot="1" x14ac:dyDescent="0.35">
      <c r="A101" s="77"/>
      <c r="B101" s="77"/>
      <c r="C101" s="77"/>
      <c r="D101" s="77"/>
      <c r="E101" s="77"/>
      <c r="F101" s="77"/>
      <c r="G101" s="77" t="s">
        <v>215</v>
      </c>
      <c r="H101" s="77"/>
      <c r="I101" s="77"/>
      <c r="J101" s="83"/>
      <c r="K101" s="92"/>
      <c r="L101" s="83"/>
      <c r="M101" s="92"/>
      <c r="N101" s="83"/>
      <c r="O101" s="92"/>
      <c r="P101" s="83">
        <v>126</v>
      </c>
      <c r="Q101" s="92"/>
      <c r="R101" s="83">
        <f>ROUND(SUM(J101:P101),5)</f>
        <v>126</v>
      </c>
      <c r="S101"/>
      <c r="T101"/>
      <c r="U101"/>
      <c r="V101"/>
    </row>
    <row r="102" spans="1:22" s="86" customFormat="1" x14ac:dyDescent="0.3">
      <c r="A102" s="77"/>
      <c r="B102" s="77"/>
      <c r="C102" s="77"/>
      <c r="D102" s="77"/>
      <c r="E102" s="77"/>
      <c r="F102" s="77" t="s">
        <v>216</v>
      </c>
      <c r="G102" s="77"/>
      <c r="H102" s="77"/>
      <c r="I102" s="77"/>
      <c r="J102" s="81"/>
      <c r="K102" s="92"/>
      <c r="L102" s="81"/>
      <c r="M102" s="92"/>
      <c r="N102" s="81"/>
      <c r="O102" s="92"/>
      <c r="P102" s="81">
        <f>ROUND(SUM(P99:P101),5)</f>
        <v>541</v>
      </c>
      <c r="Q102" s="92"/>
      <c r="R102" s="81">
        <f>ROUND(SUM(J102:P102),5)</f>
        <v>541</v>
      </c>
      <c r="S102"/>
      <c r="T102"/>
      <c r="U102"/>
      <c r="V102"/>
    </row>
    <row r="103" spans="1:22" s="86" customFormat="1" x14ac:dyDescent="0.3">
      <c r="A103" s="77"/>
      <c r="B103" s="77"/>
      <c r="C103" s="77"/>
      <c r="D103" s="77"/>
      <c r="E103" s="77"/>
      <c r="F103" s="77" t="s">
        <v>217</v>
      </c>
      <c r="G103" s="77"/>
      <c r="H103" s="77"/>
      <c r="I103" s="77"/>
      <c r="J103" s="81"/>
      <c r="K103" s="92"/>
      <c r="L103" s="81"/>
      <c r="M103" s="92"/>
      <c r="N103" s="81"/>
      <c r="O103" s="92"/>
      <c r="P103" s="81">
        <v>166</v>
      </c>
      <c r="Q103" s="92"/>
      <c r="R103" s="81">
        <f>ROUND(SUM(J103:P103),5)</f>
        <v>166</v>
      </c>
      <c r="S103"/>
      <c r="T103"/>
      <c r="U103"/>
      <c r="V103"/>
    </row>
    <row r="104" spans="1:22" s="86" customFormat="1" x14ac:dyDescent="0.3">
      <c r="A104" s="77"/>
      <c r="B104" s="77"/>
      <c r="C104" s="77"/>
      <c r="D104" s="77"/>
      <c r="E104" s="77"/>
      <c r="F104" s="77" t="s">
        <v>218</v>
      </c>
      <c r="G104" s="77"/>
      <c r="H104" s="77"/>
      <c r="I104" s="77"/>
      <c r="J104" s="81"/>
      <c r="K104" s="92"/>
      <c r="L104" s="81"/>
      <c r="M104" s="92"/>
      <c r="N104" s="81">
        <v>25</v>
      </c>
      <c r="O104" s="92"/>
      <c r="P104" s="81"/>
      <c r="Q104" s="92"/>
      <c r="R104" s="81">
        <f>ROUND(SUM(J104:P104),5)</f>
        <v>25</v>
      </c>
      <c r="S104"/>
      <c r="T104"/>
      <c r="U104"/>
      <c r="V104"/>
    </row>
    <row r="105" spans="1:22" s="86" customFormat="1" x14ac:dyDescent="0.3">
      <c r="A105" s="77"/>
      <c r="B105" s="77"/>
      <c r="C105" s="77"/>
      <c r="D105" s="77"/>
      <c r="E105" s="77"/>
      <c r="F105" s="77" t="s">
        <v>219</v>
      </c>
      <c r="G105" s="77"/>
      <c r="H105" s="77"/>
      <c r="I105" s="77"/>
      <c r="J105" s="81"/>
      <c r="K105" s="92"/>
      <c r="L105" s="81"/>
      <c r="M105" s="92"/>
      <c r="N105" s="81"/>
      <c r="O105" s="92"/>
      <c r="P105" s="81"/>
      <c r="Q105" s="92"/>
      <c r="R105" s="81"/>
      <c r="S105"/>
      <c r="T105"/>
      <c r="U105"/>
      <c r="V105"/>
    </row>
    <row r="106" spans="1:22" s="86" customFormat="1" ht="15.05" thickBot="1" x14ac:dyDescent="0.35">
      <c r="A106" s="77"/>
      <c r="B106" s="77"/>
      <c r="C106" s="77"/>
      <c r="D106" s="77"/>
      <c r="E106" s="77"/>
      <c r="F106" s="77"/>
      <c r="G106" s="77" t="s">
        <v>311</v>
      </c>
      <c r="H106" s="77"/>
      <c r="I106" s="77"/>
      <c r="J106" s="81"/>
      <c r="K106" s="92"/>
      <c r="L106" s="81"/>
      <c r="M106" s="92"/>
      <c r="N106" s="81"/>
      <c r="O106" s="92"/>
      <c r="P106" s="81">
        <v>62</v>
      </c>
      <c r="Q106" s="92"/>
      <c r="R106" s="81">
        <f>ROUND(SUM(J106:P106),5)</f>
        <v>62</v>
      </c>
      <c r="S106"/>
      <c r="T106"/>
      <c r="U106"/>
      <c r="V106"/>
    </row>
    <row r="107" spans="1:22" s="86" customFormat="1" ht="15.05" thickBot="1" x14ac:dyDescent="0.35">
      <c r="A107" s="77"/>
      <c r="B107" s="77"/>
      <c r="C107" s="77"/>
      <c r="D107" s="77"/>
      <c r="E107" s="77"/>
      <c r="F107" s="77" t="s">
        <v>312</v>
      </c>
      <c r="G107" s="77"/>
      <c r="H107" s="77"/>
      <c r="I107" s="77"/>
      <c r="J107" s="82"/>
      <c r="K107" s="92"/>
      <c r="L107" s="82"/>
      <c r="M107" s="92"/>
      <c r="N107" s="82"/>
      <c r="O107" s="92"/>
      <c r="P107" s="82">
        <f>ROUND(SUM(P105:P106),5)</f>
        <v>62</v>
      </c>
      <c r="Q107" s="92"/>
      <c r="R107" s="82">
        <f>ROUND(SUM(J107:P107),5)</f>
        <v>62</v>
      </c>
      <c r="S107"/>
      <c r="T107"/>
      <c r="U107"/>
      <c r="V107"/>
    </row>
    <row r="108" spans="1:22" s="3" customFormat="1" x14ac:dyDescent="0.3">
      <c r="A108" s="77"/>
      <c r="B108" s="77"/>
      <c r="C108" s="77"/>
      <c r="D108" s="77"/>
      <c r="E108" s="77" t="s">
        <v>220</v>
      </c>
      <c r="F108" s="77"/>
      <c r="G108" s="77"/>
      <c r="H108" s="77"/>
      <c r="I108" s="77"/>
      <c r="J108" s="81"/>
      <c r="K108" s="92"/>
      <c r="L108" s="81"/>
      <c r="M108" s="92"/>
      <c r="N108" s="81">
        <f>ROUND(N98+SUM(N102:N104)+N107,5)</f>
        <v>25</v>
      </c>
      <c r="O108" s="92"/>
      <c r="P108" s="81">
        <f>ROUND(P98+SUM(P102:P104)+P107,5)</f>
        <v>769</v>
      </c>
      <c r="Q108" s="92"/>
      <c r="R108" s="81">
        <f>ROUND(SUM(J108:P108),5)</f>
        <v>794</v>
      </c>
      <c r="S108"/>
      <c r="T108"/>
      <c r="U108"/>
      <c r="V108"/>
    </row>
    <row r="109" spans="1:22" s="3" customFormat="1" x14ac:dyDescent="0.3">
      <c r="A109" s="77"/>
      <c r="B109" s="77"/>
      <c r="C109" s="77"/>
      <c r="D109" s="77"/>
      <c r="E109" s="77" t="s">
        <v>141</v>
      </c>
      <c r="F109" s="77"/>
      <c r="G109" s="77"/>
      <c r="H109" s="77"/>
      <c r="I109" s="77"/>
      <c r="J109" s="81"/>
      <c r="K109" s="92"/>
      <c r="L109" s="81"/>
      <c r="M109" s="92"/>
      <c r="N109" s="81"/>
      <c r="O109" s="92"/>
      <c r="P109" s="81"/>
      <c r="Q109" s="92"/>
      <c r="R109" s="81"/>
      <c r="S109"/>
      <c r="T109"/>
      <c r="U109"/>
      <c r="V109"/>
    </row>
    <row r="110" spans="1:22" s="86" customFormat="1" x14ac:dyDescent="0.3">
      <c r="A110" s="77"/>
      <c r="B110" s="77"/>
      <c r="C110" s="77"/>
      <c r="D110" s="77"/>
      <c r="E110" s="77"/>
      <c r="F110" s="77" t="s">
        <v>221</v>
      </c>
      <c r="G110" s="77"/>
      <c r="H110" s="77"/>
      <c r="I110" s="77"/>
      <c r="J110" s="81"/>
      <c r="K110" s="92"/>
      <c r="L110" s="81"/>
      <c r="M110" s="92"/>
      <c r="N110" s="81"/>
      <c r="O110" s="92"/>
      <c r="P110" s="81">
        <v>3600</v>
      </c>
      <c r="Q110" s="92"/>
      <c r="R110" s="81">
        <f>ROUND(SUM(J110:P110),5)</f>
        <v>3600</v>
      </c>
      <c r="S110"/>
      <c r="T110"/>
      <c r="U110"/>
      <c r="V110"/>
    </row>
    <row r="111" spans="1:22" s="86" customFormat="1" x14ac:dyDescent="0.3">
      <c r="A111" s="77"/>
      <c r="B111" s="77"/>
      <c r="C111" s="77"/>
      <c r="D111" s="77"/>
      <c r="E111" s="77"/>
      <c r="F111" s="77" t="s">
        <v>222</v>
      </c>
      <c r="G111" s="77"/>
      <c r="H111" s="77"/>
      <c r="I111" s="77"/>
      <c r="J111" s="81"/>
      <c r="K111" s="92"/>
      <c r="L111" s="81"/>
      <c r="M111" s="92"/>
      <c r="N111" s="81"/>
      <c r="O111" s="92"/>
      <c r="P111" s="81"/>
      <c r="Q111" s="92"/>
      <c r="R111" s="81"/>
      <c r="S111"/>
      <c r="T111"/>
      <c r="U111"/>
      <c r="V111"/>
    </row>
    <row r="112" spans="1:22" s="86" customFormat="1" x14ac:dyDescent="0.3">
      <c r="A112" s="77"/>
      <c r="B112" s="77"/>
      <c r="C112" s="77"/>
      <c r="D112" s="77"/>
      <c r="E112" s="77"/>
      <c r="F112" s="77"/>
      <c r="G112" s="77" t="s">
        <v>223</v>
      </c>
      <c r="H112" s="77"/>
      <c r="I112" s="77"/>
      <c r="J112" s="81"/>
      <c r="K112" s="92"/>
      <c r="L112" s="81"/>
      <c r="M112" s="92"/>
      <c r="N112" s="81"/>
      <c r="O112" s="92"/>
      <c r="P112" s="81">
        <v>264</v>
      </c>
      <c r="Q112" s="92"/>
      <c r="R112" s="81">
        <f>ROUND(SUM(J112:P112),5)</f>
        <v>264</v>
      </c>
      <c r="S112"/>
      <c r="T112"/>
      <c r="U112"/>
      <c r="V112"/>
    </row>
    <row r="113" spans="1:22" s="86" customFormat="1" ht="15.05" thickBot="1" x14ac:dyDescent="0.35">
      <c r="A113" s="77"/>
      <c r="B113" s="77"/>
      <c r="C113" s="77"/>
      <c r="D113" s="77"/>
      <c r="E113" s="77"/>
      <c r="F113" s="77"/>
      <c r="G113" s="77" t="s">
        <v>250</v>
      </c>
      <c r="H113" s="77"/>
      <c r="I113" s="77"/>
      <c r="J113" s="81"/>
      <c r="K113" s="92"/>
      <c r="L113" s="81"/>
      <c r="M113" s="92"/>
      <c r="N113" s="81"/>
      <c r="O113" s="92"/>
      <c r="P113" s="81">
        <v>352</v>
      </c>
      <c r="Q113" s="92"/>
      <c r="R113" s="81">
        <f>ROUND(SUM(J113:P113),5)</f>
        <v>352</v>
      </c>
      <c r="S113"/>
      <c r="T113"/>
      <c r="U113"/>
      <c r="V113"/>
    </row>
    <row r="114" spans="1:22" s="86" customFormat="1" ht="15.05" thickBot="1" x14ac:dyDescent="0.35">
      <c r="A114" s="77"/>
      <c r="B114" s="77"/>
      <c r="C114" s="77"/>
      <c r="D114" s="77"/>
      <c r="E114" s="77"/>
      <c r="F114" s="77" t="s">
        <v>224</v>
      </c>
      <c r="G114" s="77"/>
      <c r="H114" s="77"/>
      <c r="I114" s="77"/>
      <c r="J114" s="82"/>
      <c r="K114" s="92"/>
      <c r="L114" s="82"/>
      <c r="M114" s="92"/>
      <c r="N114" s="82"/>
      <c r="O114" s="92"/>
      <c r="P114" s="82">
        <f>ROUND(SUM(P111:P113),5)</f>
        <v>616</v>
      </c>
      <c r="Q114" s="92"/>
      <c r="R114" s="82">
        <f>ROUND(SUM(J114:P114),5)</f>
        <v>616</v>
      </c>
      <c r="S114"/>
      <c r="T114"/>
      <c r="U114"/>
      <c r="V114"/>
    </row>
    <row r="115" spans="1:22" s="86" customFormat="1" x14ac:dyDescent="0.3">
      <c r="A115" s="77"/>
      <c r="B115" s="77"/>
      <c r="C115" s="77"/>
      <c r="D115" s="77"/>
      <c r="E115" s="77" t="s">
        <v>225</v>
      </c>
      <c r="F115" s="77"/>
      <c r="G115" s="77"/>
      <c r="H115" s="77"/>
      <c r="I115" s="77"/>
      <c r="J115" s="81"/>
      <c r="K115" s="92"/>
      <c r="L115" s="81"/>
      <c r="M115" s="92"/>
      <c r="N115" s="81"/>
      <c r="O115" s="92"/>
      <c r="P115" s="81">
        <f>ROUND(SUM(P109:P110)+P114,5)</f>
        <v>4216</v>
      </c>
      <c r="Q115" s="92"/>
      <c r="R115" s="81">
        <f>ROUND(SUM(J115:P115),5)</f>
        <v>4216</v>
      </c>
      <c r="S115"/>
      <c r="T115"/>
      <c r="U115"/>
      <c r="V115"/>
    </row>
    <row r="116" spans="1:22" s="86" customFormat="1" x14ac:dyDescent="0.3">
      <c r="A116" s="77"/>
      <c r="B116" s="77"/>
      <c r="C116" s="77"/>
      <c r="D116" s="77"/>
      <c r="E116" s="77" t="s">
        <v>142</v>
      </c>
      <c r="F116" s="77"/>
      <c r="G116" s="77"/>
      <c r="H116" s="77"/>
      <c r="I116" s="77"/>
      <c r="J116" s="81"/>
      <c r="K116" s="92"/>
      <c r="L116" s="81"/>
      <c r="M116" s="92"/>
      <c r="N116" s="81"/>
      <c r="O116" s="92"/>
      <c r="P116" s="81"/>
      <c r="Q116" s="92"/>
      <c r="R116" s="81"/>
      <c r="S116"/>
      <c r="T116"/>
      <c r="U116"/>
      <c r="V116"/>
    </row>
    <row r="117" spans="1:22" s="86" customFormat="1" x14ac:dyDescent="0.3">
      <c r="A117" s="77"/>
      <c r="B117" s="77"/>
      <c r="C117" s="77"/>
      <c r="D117" s="77"/>
      <c r="E117" s="77"/>
      <c r="F117" s="77" t="s">
        <v>226</v>
      </c>
      <c r="G117" s="77"/>
      <c r="H117" s="77"/>
      <c r="I117" s="77"/>
      <c r="J117" s="81"/>
      <c r="K117" s="92"/>
      <c r="L117" s="81"/>
      <c r="M117" s="92"/>
      <c r="N117" s="81"/>
      <c r="O117" s="92"/>
      <c r="P117" s="81">
        <v>1792</v>
      </c>
      <c r="Q117" s="92"/>
      <c r="R117" s="81">
        <f>ROUND(SUM(J117:P117),5)</f>
        <v>1792</v>
      </c>
      <c r="S117"/>
      <c r="T117"/>
      <c r="U117"/>
      <c r="V117"/>
    </row>
    <row r="118" spans="1:22" s="86" customFormat="1" x14ac:dyDescent="0.3">
      <c r="A118" s="77"/>
      <c r="B118" s="77"/>
      <c r="C118" s="77"/>
      <c r="D118" s="77"/>
      <c r="E118" s="77"/>
      <c r="F118" s="77" t="s">
        <v>271</v>
      </c>
      <c r="G118" s="77"/>
      <c r="H118" s="77"/>
      <c r="I118" s="77"/>
      <c r="J118" s="81"/>
      <c r="K118" s="92"/>
      <c r="L118" s="81"/>
      <c r="M118" s="92"/>
      <c r="N118" s="81"/>
      <c r="O118" s="92"/>
      <c r="P118" s="81">
        <v>2130</v>
      </c>
      <c r="Q118" s="92"/>
      <c r="R118" s="81">
        <f>ROUND(SUM(J118:P118),5)</f>
        <v>2130</v>
      </c>
      <c r="S118"/>
      <c r="T118"/>
      <c r="U118"/>
      <c r="V118"/>
    </row>
    <row r="119" spans="1:22" s="3" customFormat="1" ht="15.05" thickBot="1" x14ac:dyDescent="0.35">
      <c r="A119" s="77"/>
      <c r="B119" s="77"/>
      <c r="C119" s="77"/>
      <c r="D119" s="77"/>
      <c r="E119" s="77"/>
      <c r="F119" s="77" t="s">
        <v>235</v>
      </c>
      <c r="G119" s="77"/>
      <c r="H119" s="77"/>
      <c r="I119" s="77"/>
      <c r="J119" s="83"/>
      <c r="K119" s="92"/>
      <c r="L119" s="83"/>
      <c r="M119" s="92"/>
      <c r="N119" s="83"/>
      <c r="O119" s="92"/>
      <c r="P119" s="83">
        <v>2722</v>
      </c>
      <c r="Q119" s="92"/>
      <c r="R119" s="83">
        <f>ROUND(SUM(J119:P119),5)</f>
        <v>2722</v>
      </c>
      <c r="S119"/>
      <c r="T119"/>
      <c r="U119"/>
      <c r="V119"/>
    </row>
    <row r="120" spans="1:22" s="86" customFormat="1" x14ac:dyDescent="0.3">
      <c r="A120" s="77"/>
      <c r="B120" s="77"/>
      <c r="C120" s="77"/>
      <c r="D120" s="77"/>
      <c r="E120" s="77" t="s">
        <v>227</v>
      </c>
      <c r="F120" s="77"/>
      <c r="G120" s="77"/>
      <c r="H120" s="77"/>
      <c r="I120" s="77"/>
      <c r="J120" s="81"/>
      <c r="K120" s="92"/>
      <c r="L120" s="81"/>
      <c r="M120" s="92"/>
      <c r="N120" s="81"/>
      <c r="O120" s="92"/>
      <c r="P120" s="81">
        <f>ROUND(SUM(P116:P119),5)</f>
        <v>6644</v>
      </c>
      <c r="Q120" s="92"/>
      <c r="R120" s="81">
        <f>ROUND(SUM(J120:P120),5)</f>
        <v>6644</v>
      </c>
      <c r="S120"/>
      <c r="T120"/>
      <c r="U120"/>
      <c r="V120"/>
    </row>
    <row r="121" spans="1:22" s="86" customFormat="1" x14ac:dyDescent="0.3">
      <c r="A121" s="77"/>
      <c r="B121" s="77"/>
      <c r="C121" s="77"/>
      <c r="D121" s="77"/>
      <c r="E121" s="77" t="s">
        <v>143</v>
      </c>
      <c r="F121" s="77"/>
      <c r="G121" s="77"/>
      <c r="H121" s="77"/>
      <c r="I121" s="77"/>
      <c r="J121" s="81"/>
      <c r="K121" s="92"/>
      <c r="L121" s="81"/>
      <c r="M121" s="92"/>
      <c r="N121" s="81"/>
      <c r="O121" s="92"/>
      <c r="P121" s="81"/>
      <c r="Q121" s="92"/>
      <c r="R121" s="81"/>
      <c r="S121"/>
      <c r="T121"/>
      <c r="U121"/>
      <c r="V121"/>
    </row>
    <row r="122" spans="1:22" s="86" customFormat="1" x14ac:dyDescent="0.3">
      <c r="A122" s="77"/>
      <c r="B122" s="77"/>
      <c r="C122" s="77"/>
      <c r="D122" s="77"/>
      <c r="E122" s="77"/>
      <c r="F122" s="77" t="s">
        <v>228</v>
      </c>
      <c r="G122" s="77"/>
      <c r="H122" s="77"/>
      <c r="I122" s="77"/>
      <c r="J122" s="81"/>
      <c r="K122" s="92"/>
      <c r="L122" s="81"/>
      <c r="M122" s="92"/>
      <c r="N122" s="81"/>
      <c r="O122" s="92"/>
      <c r="P122" s="81"/>
      <c r="Q122" s="92"/>
      <c r="R122" s="81"/>
      <c r="S122"/>
      <c r="T122"/>
      <c r="U122"/>
      <c r="V122"/>
    </row>
    <row r="123" spans="1:22" ht="15.05" thickBot="1" x14ac:dyDescent="0.35">
      <c r="A123" s="77"/>
      <c r="B123" s="77"/>
      <c r="C123" s="77"/>
      <c r="D123" s="77"/>
      <c r="E123" s="77"/>
      <c r="F123" s="77"/>
      <c r="G123" s="77" t="s">
        <v>229</v>
      </c>
      <c r="H123" s="77"/>
      <c r="I123" s="77"/>
      <c r="J123" s="83">
        <v>2280</v>
      </c>
      <c r="K123" s="92"/>
      <c r="L123" s="83"/>
      <c r="M123" s="92"/>
      <c r="N123" s="83"/>
      <c r="O123" s="92"/>
      <c r="P123" s="83"/>
      <c r="Q123" s="92"/>
      <c r="R123" s="83">
        <f>ROUND(SUM(J123:P123),5)</f>
        <v>2280</v>
      </c>
    </row>
    <row r="124" spans="1:22" s="86" customFormat="1" x14ac:dyDescent="0.3">
      <c r="A124" s="77"/>
      <c r="B124" s="77"/>
      <c r="C124" s="77"/>
      <c r="D124" s="77"/>
      <c r="E124" s="77"/>
      <c r="F124" s="77" t="s">
        <v>230</v>
      </c>
      <c r="G124" s="77"/>
      <c r="H124" s="77"/>
      <c r="I124" s="77"/>
      <c r="J124" s="81">
        <f>ROUND(SUM(J122:J123),5)</f>
        <v>2280</v>
      </c>
      <c r="K124" s="92"/>
      <c r="L124" s="81"/>
      <c r="M124" s="92"/>
      <c r="N124" s="81"/>
      <c r="O124" s="92"/>
      <c r="P124" s="81"/>
      <c r="Q124" s="92"/>
      <c r="R124" s="81">
        <f>ROUND(SUM(J124:P124),5)</f>
        <v>2280</v>
      </c>
      <c r="S124"/>
      <c r="T124"/>
      <c r="U124"/>
      <c r="V124"/>
    </row>
    <row r="125" spans="1:22" s="86" customFormat="1" ht="15.05" thickBot="1" x14ac:dyDescent="0.35">
      <c r="A125" s="77"/>
      <c r="B125" s="77"/>
      <c r="C125" s="77"/>
      <c r="D125" s="77"/>
      <c r="E125" s="77"/>
      <c r="F125" s="77" t="s">
        <v>272</v>
      </c>
      <c r="G125" s="77"/>
      <c r="H125" s="77"/>
      <c r="I125" s="77"/>
      <c r="J125" s="83"/>
      <c r="K125" s="92"/>
      <c r="L125" s="83"/>
      <c r="M125" s="92"/>
      <c r="N125" s="83"/>
      <c r="O125" s="92"/>
      <c r="P125" s="83">
        <v>105</v>
      </c>
      <c r="Q125" s="92"/>
      <c r="R125" s="83">
        <f>ROUND(SUM(J125:P125),5)</f>
        <v>105</v>
      </c>
      <c r="S125"/>
      <c r="T125"/>
      <c r="U125"/>
      <c r="V125"/>
    </row>
    <row r="126" spans="1:22" s="86" customFormat="1" x14ac:dyDescent="0.3">
      <c r="A126" s="77"/>
      <c r="B126" s="77"/>
      <c r="C126" s="77"/>
      <c r="D126" s="77"/>
      <c r="E126" s="77" t="s">
        <v>231</v>
      </c>
      <c r="F126" s="77"/>
      <c r="G126" s="77"/>
      <c r="H126" s="77"/>
      <c r="I126" s="77"/>
      <c r="J126" s="81">
        <f>ROUND(J121+SUM(J124:J125),5)</f>
        <v>2280</v>
      </c>
      <c r="K126" s="92"/>
      <c r="L126" s="81"/>
      <c r="M126" s="92"/>
      <c r="N126" s="81"/>
      <c r="O126" s="92"/>
      <c r="P126" s="81">
        <f>ROUND(P121+SUM(P124:P125),5)</f>
        <v>105</v>
      </c>
      <c r="Q126" s="92"/>
      <c r="R126" s="81">
        <f>ROUND(SUM(J126:P126),5)</f>
        <v>2385</v>
      </c>
      <c r="S126"/>
      <c r="T126"/>
      <c r="U126"/>
      <c r="V126"/>
    </row>
    <row r="127" spans="1:22" s="86" customFormat="1" x14ac:dyDescent="0.3">
      <c r="A127" s="77"/>
      <c r="B127" s="77"/>
      <c r="C127" s="77"/>
      <c r="D127" s="77"/>
      <c r="E127" s="77" t="s">
        <v>145</v>
      </c>
      <c r="F127" s="77"/>
      <c r="G127" s="77"/>
      <c r="H127" s="77"/>
      <c r="I127" s="77"/>
      <c r="J127" s="81"/>
      <c r="K127" s="92"/>
      <c r="L127" s="81"/>
      <c r="M127" s="92"/>
      <c r="N127" s="81"/>
      <c r="O127" s="92"/>
      <c r="P127" s="81"/>
      <c r="Q127" s="92"/>
      <c r="R127" s="81"/>
      <c r="S127"/>
      <c r="T127"/>
      <c r="U127"/>
      <c r="V127"/>
    </row>
    <row r="128" spans="1:22" s="86" customFormat="1" x14ac:dyDescent="0.3">
      <c r="A128" s="77"/>
      <c r="B128" s="77"/>
      <c r="C128" s="77"/>
      <c r="D128" s="77"/>
      <c r="E128" s="77"/>
      <c r="F128" s="77" t="s">
        <v>273</v>
      </c>
      <c r="G128" s="77"/>
      <c r="H128" s="77"/>
      <c r="I128" s="77"/>
      <c r="J128" s="81"/>
      <c r="K128" s="92"/>
      <c r="L128" s="81"/>
      <c r="M128" s="92"/>
      <c r="N128" s="81"/>
      <c r="O128" s="92"/>
      <c r="P128" s="81">
        <v>740</v>
      </c>
      <c r="Q128" s="92"/>
      <c r="R128" s="81">
        <f>ROUND(SUM(J128:P128),5)</f>
        <v>740</v>
      </c>
      <c r="S128"/>
      <c r="T128"/>
      <c r="U128"/>
      <c r="V128"/>
    </row>
    <row r="129" spans="1:22" x14ac:dyDescent="0.3">
      <c r="A129" s="77"/>
      <c r="B129" s="77"/>
      <c r="C129" s="77"/>
      <c r="D129" s="77"/>
      <c r="E129" s="77"/>
      <c r="F129" s="77" t="s">
        <v>274</v>
      </c>
      <c r="G129" s="77"/>
      <c r="H129" s="77"/>
      <c r="I129" s="77"/>
      <c r="J129" s="81"/>
      <c r="K129" s="92"/>
      <c r="L129" s="81"/>
      <c r="M129" s="92"/>
      <c r="N129" s="81"/>
      <c r="O129" s="92"/>
      <c r="P129" s="81">
        <v>133</v>
      </c>
      <c r="Q129" s="92"/>
      <c r="R129" s="81">
        <f>ROUND(SUM(J129:P129),5)</f>
        <v>133</v>
      </c>
    </row>
    <row r="130" spans="1:22" ht="15.05" thickBot="1" x14ac:dyDescent="0.35">
      <c r="A130" s="77"/>
      <c r="B130" s="77"/>
      <c r="C130" s="77"/>
      <c r="D130" s="77"/>
      <c r="E130" s="77"/>
      <c r="F130" s="77" t="s">
        <v>257</v>
      </c>
      <c r="G130" s="77"/>
      <c r="H130" s="77"/>
      <c r="I130" s="77"/>
      <c r="J130" s="83"/>
      <c r="K130" s="92"/>
      <c r="L130" s="83"/>
      <c r="M130" s="92"/>
      <c r="N130" s="83"/>
      <c r="O130" s="92"/>
      <c r="P130" s="83">
        <v>500</v>
      </c>
      <c r="Q130" s="92"/>
      <c r="R130" s="83">
        <f>ROUND(SUM(J130:P130),5)</f>
        <v>500</v>
      </c>
    </row>
    <row r="131" spans="1:22" s="86" customFormat="1" x14ac:dyDescent="0.3">
      <c r="A131" s="77"/>
      <c r="B131" s="77"/>
      <c r="C131" s="77"/>
      <c r="D131" s="77"/>
      <c r="E131" s="77" t="s">
        <v>242</v>
      </c>
      <c r="F131" s="77"/>
      <c r="G131" s="77"/>
      <c r="H131" s="77"/>
      <c r="I131" s="77"/>
      <c r="J131" s="81"/>
      <c r="K131" s="92"/>
      <c r="L131" s="81"/>
      <c r="M131" s="92"/>
      <c r="N131" s="81"/>
      <c r="O131" s="92"/>
      <c r="P131" s="81">
        <f>ROUND(SUM(P127:P130),5)</f>
        <v>1373</v>
      </c>
      <c r="Q131" s="92"/>
      <c r="R131" s="81">
        <f>ROUND(SUM(J131:P131),5)</f>
        <v>1373</v>
      </c>
      <c r="S131"/>
      <c r="T131"/>
      <c r="U131"/>
      <c r="V131"/>
    </row>
    <row r="132" spans="1:22" s="86" customFormat="1" x14ac:dyDescent="0.3">
      <c r="A132" s="77"/>
      <c r="B132" s="77"/>
      <c r="C132" s="77"/>
      <c r="D132" s="77"/>
      <c r="E132" s="77" t="s">
        <v>146</v>
      </c>
      <c r="F132" s="77"/>
      <c r="G132" s="77"/>
      <c r="H132" s="77"/>
      <c r="I132" s="77"/>
      <c r="J132" s="81"/>
      <c r="K132" s="92"/>
      <c r="L132" s="81"/>
      <c r="M132" s="92"/>
      <c r="N132" s="81"/>
      <c r="O132" s="92"/>
      <c r="P132" s="81"/>
      <c r="Q132" s="92"/>
      <c r="R132" s="81"/>
      <c r="S132"/>
      <c r="T132"/>
      <c r="U132"/>
      <c r="V132"/>
    </row>
    <row r="133" spans="1:22" s="86" customFormat="1" ht="15.05" thickBot="1" x14ac:dyDescent="0.35">
      <c r="A133" s="77"/>
      <c r="B133" s="77"/>
      <c r="C133" s="77"/>
      <c r="D133" s="77"/>
      <c r="E133" s="77"/>
      <c r="F133" s="77" t="s">
        <v>297</v>
      </c>
      <c r="G133" s="77"/>
      <c r="H133" s="77"/>
      <c r="I133" s="77"/>
      <c r="J133" s="83"/>
      <c r="K133" s="92"/>
      <c r="L133" s="83"/>
      <c r="M133" s="92"/>
      <c r="N133" s="83"/>
      <c r="O133" s="92"/>
      <c r="P133" s="83">
        <v>250</v>
      </c>
      <c r="Q133" s="92"/>
      <c r="R133" s="83">
        <f t="shared" ref="R133:R138" si="5">ROUND(SUM(J133:P133),5)</f>
        <v>250</v>
      </c>
      <c r="S133"/>
      <c r="T133"/>
      <c r="U133"/>
      <c r="V133"/>
    </row>
    <row r="134" spans="1:22" x14ac:dyDescent="0.3">
      <c r="A134" s="77"/>
      <c r="B134" s="77"/>
      <c r="C134" s="77"/>
      <c r="D134" s="77"/>
      <c r="E134" s="77" t="s">
        <v>238</v>
      </c>
      <c r="F134" s="77"/>
      <c r="G134" s="77"/>
      <c r="H134" s="77"/>
      <c r="I134" s="77"/>
      <c r="J134" s="81"/>
      <c r="K134" s="92"/>
      <c r="L134" s="81"/>
      <c r="M134" s="92"/>
      <c r="N134" s="81"/>
      <c r="O134" s="92"/>
      <c r="P134" s="81">
        <f>ROUND(SUM(P132:P133),5)</f>
        <v>250</v>
      </c>
      <c r="Q134" s="92"/>
      <c r="R134" s="81">
        <f t="shared" si="5"/>
        <v>250</v>
      </c>
    </row>
    <row r="135" spans="1:22" ht="15.05" thickBot="1" x14ac:dyDescent="0.35">
      <c r="A135" s="77"/>
      <c r="B135" s="77"/>
      <c r="C135" s="77"/>
      <c r="D135" s="77"/>
      <c r="E135" s="77" t="s">
        <v>306</v>
      </c>
      <c r="F135" s="77"/>
      <c r="G135" s="77"/>
      <c r="H135" s="77"/>
      <c r="I135" s="77"/>
      <c r="J135" s="81"/>
      <c r="K135" s="92"/>
      <c r="L135" s="81"/>
      <c r="M135" s="92"/>
      <c r="N135" s="81"/>
      <c r="O135" s="92"/>
      <c r="P135" s="81">
        <v>-50</v>
      </c>
      <c r="Q135" s="92"/>
      <c r="R135" s="81">
        <f t="shared" si="5"/>
        <v>-50</v>
      </c>
    </row>
    <row r="136" spans="1:22" ht="15.05" thickBot="1" x14ac:dyDescent="0.35">
      <c r="A136" s="77"/>
      <c r="B136" s="77"/>
      <c r="C136" s="77"/>
      <c r="D136" s="77" t="s">
        <v>26</v>
      </c>
      <c r="E136" s="77"/>
      <c r="F136" s="77"/>
      <c r="G136" s="77"/>
      <c r="H136" s="77"/>
      <c r="I136" s="77"/>
      <c r="J136" s="84">
        <f>ROUND(J55+J67+J79+J97+J108+J115+J120+J126+J131+SUM(J134:J135),5)</f>
        <v>2280</v>
      </c>
      <c r="K136" s="92"/>
      <c r="L136" s="84"/>
      <c r="M136" s="92"/>
      <c r="N136" s="84">
        <f>ROUND(N55+N67+N79+N97+N108+N115+N120+N126+N131+SUM(N134:N135),5)</f>
        <v>13682</v>
      </c>
      <c r="O136" s="92"/>
      <c r="P136" s="84">
        <f>ROUND(P55+P67+P79+P97+P108+P115+P120+P126+P131+SUM(P134:P135),5)</f>
        <v>40567</v>
      </c>
      <c r="Q136" s="92"/>
      <c r="R136" s="84">
        <f t="shared" si="5"/>
        <v>56529</v>
      </c>
    </row>
    <row r="137" spans="1:22" ht="15.05" thickBot="1" x14ac:dyDescent="0.35">
      <c r="A137" s="77"/>
      <c r="B137" s="77" t="s">
        <v>27</v>
      </c>
      <c r="C137" s="77"/>
      <c r="D137" s="77"/>
      <c r="E137" s="77"/>
      <c r="F137" s="77"/>
      <c r="G137" s="77"/>
      <c r="H137" s="77"/>
      <c r="I137" s="77"/>
      <c r="J137" s="84">
        <f>ROUND(J5+J54-J136,5)</f>
        <v>32039</v>
      </c>
      <c r="K137" s="92"/>
      <c r="L137" s="84">
        <f>ROUND(L5+L54-L136,5)</f>
        <v>1762</v>
      </c>
      <c r="M137" s="92"/>
      <c r="N137" s="84">
        <f>ROUND(N5+N54-N136,5)</f>
        <v>14247</v>
      </c>
      <c r="O137" s="92"/>
      <c r="P137" s="84">
        <f>ROUND(P5+P54-P136,5)</f>
        <v>-38065</v>
      </c>
      <c r="Q137" s="92"/>
      <c r="R137" s="84">
        <f t="shared" si="5"/>
        <v>9983</v>
      </c>
    </row>
    <row r="138" spans="1:22" s="86" customFormat="1" ht="11.3" thickBot="1" x14ac:dyDescent="0.3">
      <c r="A138" s="77" t="s">
        <v>28</v>
      </c>
      <c r="B138" s="77"/>
      <c r="C138" s="77"/>
      <c r="D138" s="77"/>
      <c r="E138" s="77"/>
      <c r="F138" s="77"/>
      <c r="G138" s="77"/>
      <c r="H138" s="77"/>
      <c r="I138" s="77"/>
      <c r="J138" s="85">
        <f>J137</f>
        <v>32039</v>
      </c>
      <c r="K138" s="77"/>
      <c r="L138" s="85">
        <f>L137</f>
        <v>1762</v>
      </c>
      <c r="M138" s="77"/>
      <c r="N138" s="85">
        <f>N137</f>
        <v>14247</v>
      </c>
      <c r="O138" s="77"/>
      <c r="P138" s="85">
        <f>P137</f>
        <v>-38065</v>
      </c>
      <c r="Q138" s="77"/>
      <c r="R138" s="85">
        <f t="shared" si="5"/>
        <v>9983</v>
      </c>
    </row>
    <row r="139" spans="1:22" ht="15.05" thickTop="1" x14ac:dyDescent="0.3"/>
    <row r="145" spans="10:22" s="86" customFormat="1" x14ac:dyDescent="0.3"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50" spans="10:22" s="86" customFormat="1" x14ac:dyDescent="0.3"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5" spans="10:22" s="86" customFormat="1" x14ac:dyDescent="0.3"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7" spans="10:22" s="86" customFormat="1" x14ac:dyDescent="0.3"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9" spans="10:22" s="86" customFormat="1" x14ac:dyDescent="0.3"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0:22" s="86" customFormat="1" x14ac:dyDescent="0.3"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4" spans="10:22" s="86" customFormat="1" x14ac:dyDescent="0.3"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0:22" s="86" customFormat="1" x14ac:dyDescent="0.3"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7" spans="10:22" s="86" customFormat="1" x14ac:dyDescent="0.3"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72" spans="10:22" s="86" customFormat="1" x14ac:dyDescent="0.3"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0:22" s="86" customFormat="1" x14ac:dyDescent="0.3"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8" spans="10:22" s="86" customFormat="1" x14ac:dyDescent="0.3"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80" spans="10:22" s="86" customFormat="1" x14ac:dyDescent="0.3"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4" spans="10:22" s="86" customFormat="1" x14ac:dyDescent="0.3"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8" spans="10:22" s="86" customFormat="1" x14ac:dyDescent="0.3">
      <c r="J188"/>
      <c r="K188"/>
      <c r="L188"/>
      <c r="M188"/>
      <c r="N188"/>
      <c r="O188"/>
      <c r="P188"/>
      <c r="Q188"/>
      <c r="R188"/>
      <c r="S188"/>
      <c r="T188"/>
      <c r="U188"/>
      <c r="V188"/>
    </row>
  </sheetData>
  <pageMargins left="0.75" right="0.75" top="0.5" bottom="0.75" header="0.1" footer="0.5"/>
  <pageSetup scale="67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538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75063</xdr:colOff>
                <xdr:row>0</xdr:row>
                <xdr:rowOff>232012</xdr:rowOff>
              </to>
            </anchor>
          </controlPr>
        </control>
      </mc:Choice>
      <mc:Fallback>
        <control shapeId="5383" r:id="rId4" name="FILTER"/>
      </mc:Fallback>
    </mc:AlternateContent>
    <mc:AlternateContent xmlns:mc="http://schemas.openxmlformats.org/markup-compatibility/2006">
      <mc:Choice Requires="x14">
        <control shapeId="538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75063</xdr:colOff>
                <xdr:row>0</xdr:row>
                <xdr:rowOff>232012</xdr:rowOff>
              </to>
            </anchor>
          </controlPr>
        </control>
      </mc:Choice>
      <mc:Fallback>
        <control shapeId="5384" r:id="rId6" name="HEAD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indexed="8"/>
  </sheetPr>
  <dimension ref="A1:M36"/>
  <sheetViews>
    <sheetView showGridLines="0" workbookViewId="0">
      <pane xSplit="5" ySplit="5" topLeftCell="F6" activePane="bottomRight" state="frozenSplit"/>
      <selection pane="topRight"/>
      <selection pane="bottomLeft"/>
      <selection pane="bottomRight" activeCell="A6" sqref="A6"/>
    </sheetView>
  </sheetViews>
  <sheetFormatPr defaultRowHeight="14.55" x14ac:dyDescent="0.3"/>
  <cols>
    <col min="1" max="4" width="2.921875" style="3" customWidth="1"/>
    <col min="5" max="5" width="16.3828125" style="3" customWidth="1"/>
    <col min="6" max="6" width="7.07421875" style="3" bestFit="1" customWidth="1"/>
    <col min="7" max="7" width="2.07421875" style="3" customWidth="1"/>
    <col min="8" max="8" width="6.765625" style="3" bestFit="1" customWidth="1"/>
    <col min="9" max="9" width="9.07421875" style="3" customWidth="1"/>
    <col min="10" max="13" width="9.07421875" customWidth="1"/>
  </cols>
  <sheetData>
    <row r="1" spans="1:13" s="1" customFormat="1" ht="23.1" x14ac:dyDescent="0.45">
      <c r="A1" s="4" t="s">
        <v>0</v>
      </c>
      <c r="B1" s="5"/>
      <c r="C1" s="5"/>
      <c r="D1" s="5"/>
      <c r="E1" s="5"/>
      <c r="F1" s="17"/>
      <c r="G1" s="17"/>
      <c r="H1" s="9"/>
      <c r="I1"/>
      <c r="J1"/>
      <c r="K1"/>
      <c r="L1"/>
      <c r="M1"/>
    </row>
    <row r="2" spans="1:13" s="1" customFormat="1" ht="17.75" x14ac:dyDescent="0.35">
      <c r="A2" s="6" t="s">
        <v>38</v>
      </c>
      <c r="B2" s="5"/>
      <c r="C2" s="5"/>
      <c r="D2" s="5"/>
      <c r="E2" s="5"/>
      <c r="F2" s="17"/>
      <c r="G2" s="17"/>
      <c r="H2" s="10">
        <v>42838</v>
      </c>
      <c r="I2"/>
      <c r="J2"/>
      <c r="K2"/>
      <c r="L2"/>
      <c r="M2"/>
    </row>
    <row r="3" spans="1:13" x14ac:dyDescent="0.3">
      <c r="A3" s="7" t="s">
        <v>39</v>
      </c>
      <c r="B3" s="5"/>
      <c r="C3" s="5"/>
      <c r="D3" s="5"/>
      <c r="E3" s="5"/>
      <c r="F3" s="17"/>
      <c r="G3" s="17"/>
      <c r="H3" s="11" t="s">
        <v>3</v>
      </c>
      <c r="I3"/>
    </row>
    <row r="4" spans="1:13" s="1" customFormat="1" x14ac:dyDescent="0.3">
      <c r="A4" s="5"/>
      <c r="B4" s="5"/>
      <c r="C4" s="5"/>
      <c r="D4" s="5"/>
      <c r="E4" s="5"/>
      <c r="F4" s="73"/>
      <c r="G4" s="74"/>
      <c r="H4" s="73"/>
      <c r="I4"/>
      <c r="J4"/>
      <c r="K4"/>
      <c r="L4"/>
      <c r="M4"/>
    </row>
    <row r="5" spans="1:13" s="1" customFormat="1" x14ac:dyDescent="0.3">
      <c r="A5" s="8"/>
      <c r="B5" s="8"/>
      <c r="C5" s="8"/>
      <c r="D5" s="8"/>
      <c r="E5" s="8"/>
      <c r="F5" s="75" t="s">
        <v>40</v>
      </c>
      <c r="G5" s="18"/>
      <c r="H5" s="75" t="s">
        <v>41</v>
      </c>
    </row>
    <row r="6" spans="1:13" x14ac:dyDescent="0.3">
      <c r="A6" s="5"/>
      <c r="B6" s="5" t="s">
        <v>9</v>
      </c>
      <c r="C6" s="5"/>
      <c r="D6" s="5"/>
      <c r="E6" s="5"/>
      <c r="F6" s="13"/>
      <c r="G6" s="19"/>
      <c r="H6" s="13"/>
      <c r="I6"/>
    </row>
    <row r="7" spans="1:13" x14ac:dyDescent="0.3">
      <c r="A7" s="5"/>
      <c r="B7" s="5"/>
      <c r="C7" s="5"/>
      <c r="D7" s="5" t="s">
        <v>10</v>
      </c>
      <c r="E7" s="5"/>
      <c r="F7" s="13"/>
      <c r="G7" s="19"/>
      <c r="H7" s="13"/>
      <c r="I7"/>
    </row>
    <row r="8" spans="1:13" s="3" customFormat="1" x14ac:dyDescent="0.3">
      <c r="A8" s="5"/>
      <c r="B8" s="5"/>
      <c r="C8" s="5"/>
      <c r="D8" s="5"/>
      <c r="E8" s="5" t="s">
        <v>11</v>
      </c>
      <c r="F8" s="13">
        <v>2162</v>
      </c>
      <c r="G8" s="19"/>
      <c r="H8" s="13">
        <v>2430</v>
      </c>
      <c r="I8"/>
      <c r="J8"/>
      <c r="K8"/>
      <c r="L8"/>
      <c r="M8"/>
    </row>
    <row r="9" spans="1:13" x14ac:dyDescent="0.3">
      <c r="A9" s="5"/>
      <c r="B9" s="5"/>
      <c r="C9" s="5"/>
      <c r="D9" s="5"/>
      <c r="E9" s="5" t="s">
        <v>12</v>
      </c>
      <c r="F9" s="13">
        <v>29606</v>
      </c>
      <c r="G9" s="19"/>
      <c r="H9" s="13">
        <v>34725</v>
      </c>
      <c r="I9"/>
    </row>
    <row r="10" spans="1:13" x14ac:dyDescent="0.3">
      <c r="A10" s="5"/>
      <c r="B10" s="5"/>
      <c r="C10" s="5"/>
      <c r="D10" s="5"/>
      <c r="E10" s="5" t="s">
        <v>13</v>
      </c>
      <c r="F10" s="13">
        <v>197</v>
      </c>
      <c r="G10" s="19"/>
      <c r="H10" s="13">
        <v>19</v>
      </c>
      <c r="I10"/>
    </row>
    <row r="11" spans="1:13" x14ac:dyDescent="0.3">
      <c r="A11" s="5"/>
      <c r="B11" s="5"/>
      <c r="C11" s="5"/>
      <c r="D11" s="5"/>
      <c r="E11" s="5" t="s">
        <v>14</v>
      </c>
      <c r="F11" s="13">
        <v>446</v>
      </c>
      <c r="G11" s="19"/>
      <c r="H11" s="13">
        <v>400</v>
      </c>
      <c r="I11"/>
    </row>
    <row r="12" spans="1:13" x14ac:dyDescent="0.3">
      <c r="A12" s="5"/>
      <c r="B12" s="5"/>
      <c r="C12" s="5"/>
      <c r="D12" s="5"/>
      <c r="E12" s="5" t="s">
        <v>15</v>
      </c>
      <c r="F12" s="76">
        <v>922</v>
      </c>
      <c r="G12" s="19"/>
      <c r="H12" s="76">
        <v>50</v>
      </c>
      <c r="I12"/>
    </row>
    <row r="13" spans="1:13" x14ac:dyDescent="0.3">
      <c r="A13" s="5"/>
      <c r="B13" s="5"/>
      <c r="C13" s="5"/>
      <c r="D13" s="5" t="s">
        <v>16</v>
      </c>
      <c r="E13" s="5"/>
      <c r="F13" s="13">
        <f>ROUND(SUM(F7:F12),5)</f>
        <v>33333</v>
      </c>
      <c r="G13" s="19"/>
      <c r="H13" s="13">
        <f>ROUND(SUM(H7:H12),5)</f>
        <v>37624</v>
      </c>
      <c r="I13"/>
    </row>
    <row r="14" spans="1:13" x14ac:dyDescent="0.3">
      <c r="A14" s="5"/>
      <c r="B14" s="5"/>
      <c r="C14" s="5"/>
      <c r="D14" s="5" t="s">
        <v>34</v>
      </c>
      <c r="E14" s="5"/>
      <c r="F14" s="13"/>
      <c r="G14" s="19"/>
      <c r="H14" s="13"/>
      <c r="I14"/>
    </row>
    <row r="15" spans="1:13" x14ac:dyDescent="0.3">
      <c r="A15" s="5"/>
      <c r="B15" s="5"/>
      <c r="C15" s="5"/>
      <c r="D15" s="5"/>
      <c r="E15" s="5" t="s">
        <v>35</v>
      </c>
      <c r="F15" s="13"/>
      <c r="G15" s="19"/>
      <c r="H15" s="13">
        <v>80</v>
      </c>
      <c r="I15"/>
    </row>
    <row r="16" spans="1:13" x14ac:dyDescent="0.3">
      <c r="A16" s="5"/>
      <c r="B16" s="5"/>
      <c r="C16" s="5"/>
      <c r="D16" s="5" t="s">
        <v>36</v>
      </c>
      <c r="E16" s="5"/>
      <c r="F16" s="15"/>
      <c r="G16" s="19"/>
      <c r="H16" s="15">
        <f>ROUND(SUM(H14:H15),5)</f>
        <v>80</v>
      </c>
      <c r="I16"/>
    </row>
    <row r="17" spans="1:13" x14ac:dyDescent="0.3">
      <c r="A17" s="5"/>
      <c r="B17" s="5"/>
      <c r="C17" s="5" t="s">
        <v>17</v>
      </c>
      <c r="D17" s="5"/>
      <c r="E17" s="5"/>
      <c r="F17" s="13">
        <f>ROUND(F13-F16,5)</f>
        <v>33333</v>
      </c>
      <c r="G17" s="19"/>
      <c r="H17" s="13">
        <f>ROUND(H13-H16,5)</f>
        <v>37544</v>
      </c>
      <c r="I17"/>
    </row>
    <row r="18" spans="1:13" x14ac:dyDescent="0.3">
      <c r="A18" s="5"/>
      <c r="B18" s="5"/>
      <c r="C18" s="5"/>
      <c r="D18" s="5" t="s">
        <v>18</v>
      </c>
      <c r="E18" s="5"/>
      <c r="F18" s="13"/>
      <c r="G18" s="19"/>
      <c r="H18" s="13"/>
      <c r="I18"/>
    </row>
    <row r="19" spans="1:13" x14ac:dyDescent="0.3">
      <c r="A19" s="5"/>
      <c r="B19" s="5"/>
      <c r="C19" s="5"/>
      <c r="D19" s="5"/>
      <c r="E19" s="5" t="s">
        <v>29</v>
      </c>
      <c r="F19" s="13"/>
      <c r="G19" s="19"/>
      <c r="H19" s="13"/>
      <c r="I19"/>
    </row>
    <row r="20" spans="1:13" x14ac:dyDescent="0.3">
      <c r="A20" s="5"/>
      <c r="B20" s="5"/>
      <c r="C20" s="5"/>
      <c r="D20" s="5"/>
      <c r="E20" s="5" t="s">
        <v>19</v>
      </c>
      <c r="F20" s="13">
        <v>10755</v>
      </c>
      <c r="G20" s="19"/>
      <c r="H20" s="13">
        <v>10728</v>
      </c>
      <c r="I20"/>
    </row>
    <row r="21" spans="1:13" x14ac:dyDescent="0.3">
      <c r="A21" s="5"/>
      <c r="B21" s="5"/>
      <c r="C21" s="5"/>
      <c r="D21" s="5"/>
      <c r="E21" s="5" t="s">
        <v>20</v>
      </c>
      <c r="F21" s="13">
        <v>8932</v>
      </c>
      <c r="G21" s="19"/>
      <c r="H21" s="13">
        <v>10747</v>
      </c>
      <c r="I21"/>
    </row>
    <row r="22" spans="1:13" s="3" customFormat="1" x14ac:dyDescent="0.3">
      <c r="A22" s="5"/>
      <c r="B22" s="5"/>
      <c r="C22" s="5"/>
      <c r="D22" s="5"/>
      <c r="E22" s="5" t="s">
        <v>30</v>
      </c>
      <c r="F22" s="13"/>
      <c r="G22" s="19"/>
      <c r="H22" s="13">
        <v>350</v>
      </c>
      <c r="I22"/>
      <c r="J22"/>
      <c r="K22"/>
      <c r="L22"/>
      <c r="M22"/>
    </row>
    <row r="23" spans="1:13" x14ac:dyDescent="0.3">
      <c r="A23" s="5"/>
      <c r="B23" s="5"/>
      <c r="C23" s="5"/>
      <c r="D23" s="5"/>
      <c r="E23" s="5" t="s">
        <v>21</v>
      </c>
      <c r="F23" s="13">
        <v>3056</v>
      </c>
      <c r="G23" s="19"/>
      <c r="H23" s="13">
        <v>3133</v>
      </c>
      <c r="I23"/>
    </row>
    <row r="24" spans="1:13" x14ac:dyDescent="0.3">
      <c r="A24" s="5"/>
      <c r="B24" s="5"/>
      <c r="C24" s="5"/>
      <c r="D24" s="5"/>
      <c r="E24" s="5" t="s">
        <v>22</v>
      </c>
      <c r="F24" s="13">
        <v>600</v>
      </c>
      <c r="G24" s="19"/>
      <c r="H24" s="13">
        <v>639</v>
      </c>
      <c r="I24"/>
    </row>
    <row r="25" spans="1:13" x14ac:dyDescent="0.3">
      <c r="A25" s="5"/>
      <c r="B25" s="5"/>
      <c r="C25" s="5"/>
      <c r="D25" s="5"/>
      <c r="E25" s="5" t="s">
        <v>23</v>
      </c>
      <c r="F25" s="13">
        <v>2934</v>
      </c>
      <c r="G25" s="19"/>
      <c r="H25" s="13">
        <v>3080</v>
      </c>
      <c r="I25"/>
    </row>
    <row r="26" spans="1:13" x14ac:dyDescent="0.3">
      <c r="A26" s="5"/>
      <c r="B26" s="5"/>
      <c r="C26" s="5"/>
      <c r="D26" s="5"/>
      <c r="E26" s="5" t="s">
        <v>24</v>
      </c>
      <c r="F26" s="13">
        <v>9467</v>
      </c>
      <c r="G26" s="19"/>
      <c r="H26" s="13">
        <v>6130</v>
      </c>
      <c r="I26"/>
    </row>
    <row r="27" spans="1:13" x14ac:dyDescent="0.3">
      <c r="A27" s="5"/>
      <c r="B27" s="5"/>
      <c r="C27" s="5"/>
      <c r="D27" s="5"/>
      <c r="E27" s="5" t="s">
        <v>25</v>
      </c>
      <c r="F27" s="13">
        <v>2582</v>
      </c>
      <c r="G27" s="19"/>
      <c r="H27" s="13">
        <v>2400</v>
      </c>
      <c r="I27"/>
    </row>
    <row r="28" spans="1:13" x14ac:dyDescent="0.3">
      <c r="A28" s="5"/>
      <c r="B28" s="5"/>
      <c r="C28" s="5"/>
      <c r="D28" s="5"/>
      <c r="E28" s="5" t="s">
        <v>37</v>
      </c>
      <c r="F28" s="13">
        <v>360</v>
      </c>
      <c r="G28" s="19"/>
      <c r="H28" s="13">
        <v>340</v>
      </c>
      <c r="I28"/>
    </row>
    <row r="29" spans="1:13" s="3" customFormat="1" x14ac:dyDescent="0.3">
      <c r="A29" s="5"/>
      <c r="B29" s="5"/>
      <c r="C29" s="5"/>
      <c r="D29" s="5"/>
      <c r="E29" s="5" t="s">
        <v>31</v>
      </c>
      <c r="F29" s="13"/>
      <c r="G29" s="19"/>
      <c r="H29" s="13"/>
      <c r="I29"/>
      <c r="J29"/>
      <c r="K29"/>
      <c r="L29"/>
      <c r="M29"/>
    </row>
    <row r="30" spans="1:13" x14ac:dyDescent="0.3">
      <c r="A30" s="5"/>
      <c r="B30" s="5"/>
      <c r="C30" s="5"/>
      <c r="D30" s="5"/>
      <c r="E30" s="5" t="s">
        <v>32</v>
      </c>
      <c r="F30" s="13">
        <v>500</v>
      </c>
      <c r="G30" s="19"/>
      <c r="H30" s="13">
        <v>700</v>
      </c>
      <c r="I30"/>
    </row>
    <row r="31" spans="1:13" s="3" customFormat="1" x14ac:dyDescent="0.3">
      <c r="A31" s="5"/>
      <c r="B31" s="5"/>
      <c r="C31" s="5"/>
      <c r="D31" s="5"/>
      <c r="E31" s="5" t="s">
        <v>33</v>
      </c>
      <c r="F31" s="13"/>
      <c r="G31" s="19"/>
      <c r="H31" s="13">
        <v>200</v>
      </c>
      <c r="I31"/>
      <c r="J31"/>
      <c r="K31"/>
      <c r="L31"/>
      <c r="M31"/>
    </row>
    <row r="32" spans="1:13" s="3" customFormat="1" x14ac:dyDescent="0.3">
      <c r="A32" s="5"/>
      <c r="B32" s="5"/>
      <c r="C32" s="5"/>
      <c r="D32" s="5" t="s">
        <v>26</v>
      </c>
      <c r="E32" s="5"/>
      <c r="F32" s="14">
        <f>ROUND(SUM(F18:F31),5)</f>
        <v>39186</v>
      </c>
      <c r="G32" s="19"/>
      <c r="H32" s="14">
        <f>ROUND(SUM(H18:H31),5)</f>
        <v>38447</v>
      </c>
      <c r="I32"/>
      <c r="J32"/>
      <c r="K32"/>
      <c r="L32"/>
      <c r="M32"/>
    </row>
    <row r="33" spans="1:13" s="3" customFormat="1" x14ac:dyDescent="0.3">
      <c r="A33" s="5"/>
      <c r="B33" s="5" t="s">
        <v>27</v>
      </c>
      <c r="C33" s="5"/>
      <c r="D33" s="5"/>
      <c r="E33" s="5"/>
      <c r="F33" s="14">
        <f>ROUND(F6+F17-F32,5)</f>
        <v>-5853</v>
      </c>
      <c r="G33" s="19"/>
      <c r="H33" s="14">
        <f>ROUND(H6+H17-H32,5)</f>
        <v>-903</v>
      </c>
      <c r="I33"/>
      <c r="J33"/>
      <c r="K33"/>
      <c r="L33"/>
      <c r="M33"/>
    </row>
    <row r="34" spans="1:13" s="3" customFormat="1" ht="10.75" x14ac:dyDescent="0.25">
      <c r="A34" s="5" t="s">
        <v>28</v>
      </c>
      <c r="B34" s="5"/>
      <c r="C34" s="5"/>
      <c r="D34" s="5"/>
      <c r="E34" s="5"/>
      <c r="F34" s="16">
        <f>F33</f>
        <v>-5853</v>
      </c>
      <c r="G34" s="5"/>
      <c r="H34" s="16">
        <f>H33</f>
        <v>-903</v>
      </c>
    </row>
    <row r="35" spans="1:13" s="3" customFormat="1" x14ac:dyDescent="0.3">
      <c r="F35"/>
      <c r="G35"/>
      <c r="H35"/>
      <c r="I35"/>
      <c r="J35"/>
      <c r="K35"/>
      <c r="L35"/>
      <c r="M35"/>
    </row>
    <row r="36" spans="1:13" x14ac:dyDescent="0.3">
      <c r="F36"/>
      <c r="G36"/>
      <c r="H36"/>
      <c r="I36"/>
    </row>
  </sheetData>
  <pageMargins left="0.75" right="0.75" top="0.72986111111111107" bottom="0.97986111111111107" header="0.1" footer="0.5"/>
  <pageSetup orientation="portrait" horizontalDpi="300" verticalDpi="300"/>
  <headerFooter alignWithMargins="0">
    <oddFooter>&amp;L&amp;"Arial,Bold"&amp;8 Unaudited - for Board Use Only&amp;R&amp;"Arial,Bold"&amp;8 p &amp;P of &amp;N</oddFooter>
  </headerFooter>
  <drawing r:id="rId1"/>
  <legacyDrawing r:id="rId2"/>
  <controls>
    <mc:AlternateContent xmlns:mc="http://schemas.openxmlformats.org/markup-compatibility/2006">
      <mc:Choice Requires="x14">
        <control shapeId="6192" r:id="rId3" name="HEADER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6192" r:id="rId3" name="HEADER"/>
      </mc:Fallback>
    </mc:AlternateContent>
    <mc:AlternateContent xmlns:mc="http://schemas.openxmlformats.org/markup-compatibility/2006">
      <mc:Choice Requires="x14">
        <control shapeId="6191" r:id="rId5" name="FILTER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136478</xdr:colOff>
                <xdr:row>0</xdr:row>
                <xdr:rowOff>232012</xdr:rowOff>
              </to>
            </anchor>
          </controlPr>
        </control>
      </mc:Choice>
      <mc:Fallback>
        <control shapeId="6191" r:id="rId5" name="FILTER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769F-A15E-4EDF-9CD3-2B4C8EC927F2}">
  <dimension ref="A1:AK64"/>
  <sheetViews>
    <sheetView workbookViewId="0">
      <selection sqref="A1:AK64"/>
    </sheetView>
  </sheetViews>
  <sheetFormatPr defaultColWidth="9.23046875" defaultRowHeight="12.9" x14ac:dyDescent="0.25"/>
  <cols>
    <col min="1" max="16384" width="9.23046875" style="120"/>
  </cols>
  <sheetData>
    <row r="1" spans="1:37" x14ac:dyDescent="0.2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</row>
    <row r="2" spans="1:37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</row>
    <row r="3" spans="1:37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</row>
    <row r="5" spans="1:37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</row>
    <row r="6" spans="1:37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</row>
    <row r="7" spans="1:37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</row>
    <row r="8" spans="1:37" x14ac:dyDescent="0.2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</row>
    <row r="9" spans="1:37" x14ac:dyDescent="0.2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</row>
    <row r="10" spans="1:37" x14ac:dyDescent="0.2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</row>
    <row r="11" spans="1:37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</row>
    <row r="12" spans="1:37" x14ac:dyDescent="0.2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</row>
    <row r="13" spans="1:37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</row>
    <row r="14" spans="1:37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</row>
    <row r="15" spans="1:37" x14ac:dyDescent="0.2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</row>
    <row r="16" spans="1:37" x14ac:dyDescent="0.2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</row>
    <row r="17" spans="1:37" x14ac:dyDescent="0.2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</row>
    <row r="18" spans="1:37" x14ac:dyDescent="0.2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</row>
    <row r="19" spans="1:37" x14ac:dyDescent="0.2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</row>
    <row r="20" spans="1:37" x14ac:dyDescent="0.25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</row>
    <row r="21" spans="1:37" x14ac:dyDescent="0.25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</row>
    <row r="22" spans="1:37" x14ac:dyDescent="0.25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</row>
    <row r="23" spans="1:37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</row>
    <row r="24" spans="1:37" x14ac:dyDescent="0.25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</row>
    <row r="25" spans="1:37" x14ac:dyDescent="0.2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</row>
    <row r="26" spans="1:37" x14ac:dyDescent="0.25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</row>
    <row r="27" spans="1:37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</row>
    <row r="28" spans="1:37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</row>
    <row r="29" spans="1:37" x14ac:dyDescent="0.25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</row>
    <row r="30" spans="1:37" x14ac:dyDescent="0.25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</row>
    <row r="31" spans="1:37" x14ac:dyDescent="0.2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</row>
    <row r="32" spans="1:37" x14ac:dyDescent="0.25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</row>
    <row r="33" spans="1:37" x14ac:dyDescent="0.25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</row>
    <row r="34" spans="1:37" x14ac:dyDescent="0.2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</row>
    <row r="35" spans="1:37" x14ac:dyDescent="0.25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</row>
    <row r="36" spans="1:37" x14ac:dyDescent="0.25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</row>
    <row r="37" spans="1:37" x14ac:dyDescent="0.25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</row>
    <row r="38" spans="1:37" x14ac:dyDescent="0.25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</row>
    <row r="39" spans="1:37" x14ac:dyDescent="0.25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</row>
    <row r="40" spans="1:37" x14ac:dyDescent="0.25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</row>
    <row r="41" spans="1:37" x14ac:dyDescent="0.25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</row>
    <row r="42" spans="1:37" x14ac:dyDescent="0.25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</row>
    <row r="43" spans="1:37" x14ac:dyDescent="0.25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</row>
    <row r="44" spans="1:37" x14ac:dyDescent="0.2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</row>
    <row r="45" spans="1:37" x14ac:dyDescent="0.25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</row>
    <row r="46" spans="1:37" x14ac:dyDescent="0.25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</row>
    <row r="47" spans="1:37" x14ac:dyDescent="0.25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</row>
    <row r="48" spans="1:37" x14ac:dyDescent="0.25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</row>
    <row r="49" spans="1:37" x14ac:dyDescent="0.25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</row>
    <row r="50" spans="1:37" x14ac:dyDescent="0.25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</row>
    <row r="51" spans="1:37" x14ac:dyDescent="0.25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</row>
    <row r="52" spans="1:37" x14ac:dyDescent="0.25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</row>
    <row r="53" spans="1:37" x14ac:dyDescent="0.25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</row>
    <row r="54" spans="1:37" x14ac:dyDescent="0.25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</row>
    <row r="55" spans="1:37" x14ac:dyDescent="0.25">
      <c r="A55" s="127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</row>
    <row r="56" spans="1:37" x14ac:dyDescent="0.25">
      <c r="A56" s="127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</row>
    <row r="57" spans="1:37" x14ac:dyDescent="0.2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</row>
    <row r="58" spans="1:37" x14ac:dyDescent="0.25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</row>
    <row r="59" spans="1:37" x14ac:dyDescent="0.25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</row>
    <row r="60" spans="1:37" x14ac:dyDescent="0.25">
      <c r="A60" s="127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</row>
    <row r="61" spans="1:37" x14ac:dyDescent="0.25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</row>
    <row r="62" spans="1:37" x14ac:dyDescent="0.25">
      <c r="A62" s="127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</row>
    <row r="63" spans="1:37" x14ac:dyDescent="0.25">
      <c r="A63" s="127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</row>
    <row r="64" spans="1:37" x14ac:dyDescent="0.25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indexed="10"/>
    <pageSetUpPr fitToPage="1"/>
  </sheetPr>
  <dimension ref="A1:R156"/>
  <sheetViews>
    <sheetView showGridLines="0" zoomScaleNormal="100" workbookViewId="0">
      <pane xSplit="2" ySplit="4" topLeftCell="C5" activePane="bottomRight" state="frozenSplit"/>
      <selection pane="topRight" activeCell="C1" sqref="C1"/>
      <selection pane="bottomLeft" activeCell="A5" sqref="A5"/>
      <selection pane="bottomRight" activeCell="A4" sqref="A4"/>
    </sheetView>
  </sheetViews>
  <sheetFormatPr defaultRowHeight="14.55" x14ac:dyDescent="0.3"/>
  <cols>
    <col min="1" max="1" width="2.921875" style="136" customWidth="1"/>
    <col min="2" max="2" width="28.921875" style="136" customWidth="1"/>
    <col min="3" max="3" width="4.765625" style="136" bestFit="1" customWidth="1"/>
    <col min="4" max="4" width="2.23046875" style="136" customWidth="1"/>
    <col min="5" max="5" width="3.921875" style="136" bestFit="1" customWidth="1"/>
    <col min="6" max="6" width="2.23046875" style="137" customWidth="1"/>
    <col min="7" max="7" width="4.3046875" style="137" bestFit="1" customWidth="1"/>
    <col min="8" max="8" width="2.23046875" style="137" customWidth="1"/>
    <col min="9" max="9" width="4.3046875" style="137" bestFit="1" customWidth="1"/>
    <col min="10" max="10" width="2.23046875" style="137" customWidth="1"/>
    <col min="11" max="11" width="4.3046875" style="137" bestFit="1" customWidth="1"/>
    <col min="12" max="12" width="2.23046875" style="137" customWidth="1"/>
    <col min="13" max="13" width="6.07421875" style="137" bestFit="1" customWidth="1"/>
  </cols>
  <sheetData>
    <row r="1" spans="1:18" s="1" customFormat="1" ht="15.05" x14ac:dyDescent="0.3">
      <c r="A1" s="112" t="s">
        <v>0</v>
      </c>
      <c r="B1" s="77"/>
      <c r="C1" s="17"/>
      <c r="D1" s="17"/>
      <c r="E1" s="17"/>
      <c r="F1" s="17"/>
      <c r="G1" s="17"/>
      <c r="H1" s="17"/>
      <c r="I1" s="17"/>
      <c r="J1" s="17"/>
      <c r="K1" s="17"/>
      <c r="L1" s="17"/>
      <c r="M1" s="9"/>
      <c r="N1"/>
      <c r="O1"/>
      <c r="P1"/>
      <c r="Q1"/>
      <c r="R1"/>
    </row>
    <row r="2" spans="1:18" s="3" customFormat="1" ht="17.75" x14ac:dyDescent="0.35">
      <c r="A2" s="79" t="s">
        <v>283</v>
      </c>
      <c r="B2" s="77"/>
      <c r="C2" s="17"/>
      <c r="D2" s="17"/>
      <c r="E2" s="17"/>
      <c r="F2" s="17"/>
      <c r="G2" s="17"/>
      <c r="H2" s="17"/>
      <c r="I2" s="17"/>
      <c r="J2" s="17"/>
      <c r="K2" s="17"/>
      <c r="L2" s="17"/>
      <c r="M2" s="87">
        <v>46158</v>
      </c>
      <c r="N2"/>
      <c r="O2"/>
      <c r="P2"/>
      <c r="Q2"/>
      <c r="R2"/>
    </row>
    <row r="3" spans="1:18" s="3" customFormat="1" x14ac:dyDescent="0.3">
      <c r="A3" s="80" t="s">
        <v>341</v>
      </c>
      <c r="B3" s="77"/>
      <c r="C3" s="17"/>
      <c r="D3" s="17"/>
      <c r="E3" s="17"/>
      <c r="F3" s="17"/>
      <c r="G3" s="17"/>
      <c r="H3" s="17"/>
      <c r="I3" s="17"/>
      <c r="J3" s="17"/>
      <c r="K3" s="17"/>
      <c r="L3" s="17"/>
      <c r="M3" s="88" t="s">
        <v>232</v>
      </c>
      <c r="N3"/>
      <c r="O3"/>
      <c r="P3"/>
      <c r="Q3"/>
      <c r="R3"/>
    </row>
    <row r="4" spans="1:18" s="2" customFormat="1" ht="15.05" thickBot="1" x14ac:dyDescent="0.35">
      <c r="A4" s="89"/>
      <c r="B4" s="89"/>
      <c r="C4" s="90" t="s">
        <v>284</v>
      </c>
      <c r="D4" s="18"/>
      <c r="E4" s="90" t="s">
        <v>285</v>
      </c>
      <c r="F4" s="18"/>
      <c r="G4" s="90" t="s">
        <v>286</v>
      </c>
      <c r="H4" s="18"/>
      <c r="I4" s="90" t="s">
        <v>287</v>
      </c>
      <c r="J4" s="18"/>
      <c r="K4" s="90" t="s">
        <v>288</v>
      </c>
      <c r="L4" s="18"/>
      <c r="M4" s="90" t="s">
        <v>8</v>
      </c>
      <c r="N4" s="1"/>
      <c r="O4" s="1"/>
      <c r="P4" s="1"/>
      <c r="Q4" s="1"/>
      <c r="R4" s="1"/>
    </row>
    <row r="5" spans="1:18" s="86" customFormat="1" ht="15.05" thickTop="1" x14ac:dyDescent="0.3">
      <c r="A5" s="77"/>
      <c r="B5" s="77" t="s">
        <v>334</v>
      </c>
      <c r="C5" s="92"/>
      <c r="D5" s="92"/>
      <c r="E5" s="113"/>
      <c r="F5" s="92"/>
      <c r="G5" s="113"/>
      <c r="H5" s="92"/>
      <c r="I5" s="113">
        <v>-240</v>
      </c>
      <c r="J5" s="92"/>
      <c r="K5" s="113"/>
      <c r="L5" s="92"/>
      <c r="M5" s="113">
        <f>ROUND(SUM(C5:K5),5)</f>
        <v>-240</v>
      </c>
      <c r="N5"/>
      <c r="O5"/>
      <c r="P5"/>
      <c r="Q5"/>
      <c r="R5"/>
    </row>
    <row r="6" spans="1:18" s="86" customFormat="1" x14ac:dyDescent="0.3">
      <c r="A6" s="77"/>
      <c r="B6" s="77" t="s">
        <v>332</v>
      </c>
      <c r="C6" s="92"/>
      <c r="D6" s="92"/>
      <c r="E6" s="113"/>
      <c r="F6" s="92"/>
      <c r="G6" s="113">
        <v>25</v>
      </c>
      <c r="H6" s="92"/>
      <c r="I6" s="113"/>
      <c r="J6" s="92"/>
      <c r="K6" s="113"/>
      <c r="L6" s="92"/>
      <c r="M6" s="113">
        <f>ROUND(SUM(C6:K6),5)</f>
        <v>25</v>
      </c>
      <c r="N6"/>
      <c r="O6"/>
      <c r="P6"/>
      <c r="Q6"/>
      <c r="R6"/>
    </row>
    <row r="7" spans="1:18" s="86" customFormat="1" x14ac:dyDescent="0.3">
      <c r="A7" s="77"/>
      <c r="B7" s="77" t="s">
        <v>320</v>
      </c>
      <c r="C7" s="92"/>
      <c r="D7" s="92"/>
      <c r="E7" s="113"/>
      <c r="F7" s="92"/>
      <c r="G7" s="113">
        <v>-240</v>
      </c>
      <c r="H7" s="92"/>
      <c r="I7" s="113"/>
      <c r="J7" s="92"/>
      <c r="K7" s="113">
        <v>-480</v>
      </c>
      <c r="L7" s="92"/>
      <c r="M7" s="113">
        <f>ROUND(SUM(C7:K7),5)</f>
        <v>-720</v>
      </c>
      <c r="N7"/>
      <c r="O7"/>
      <c r="P7"/>
      <c r="Q7"/>
      <c r="R7"/>
    </row>
    <row r="8" spans="1:18" s="86" customFormat="1" x14ac:dyDescent="0.3">
      <c r="A8" s="77"/>
      <c r="B8" s="77" t="s">
        <v>322</v>
      </c>
      <c r="C8" s="92"/>
      <c r="D8" s="92"/>
      <c r="E8" s="113"/>
      <c r="F8" s="92"/>
      <c r="G8" s="113"/>
      <c r="H8" s="92"/>
      <c r="I8" s="113"/>
      <c r="J8" s="92"/>
      <c r="K8" s="113">
        <v>325</v>
      </c>
      <c r="L8" s="92"/>
      <c r="M8" s="113">
        <f>ROUND(SUM(C8:K8),5)</f>
        <v>325</v>
      </c>
      <c r="N8"/>
      <c r="O8"/>
      <c r="P8"/>
      <c r="Q8"/>
      <c r="R8"/>
    </row>
    <row r="9" spans="1:18" s="86" customFormat="1" x14ac:dyDescent="0.3">
      <c r="A9" s="77"/>
      <c r="B9" s="77" t="s">
        <v>342</v>
      </c>
      <c r="C9" s="92"/>
      <c r="D9" s="92"/>
      <c r="E9" s="113">
        <v>25</v>
      </c>
      <c r="F9" s="92"/>
      <c r="G9" s="113"/>
      <c r="H9" s="92"/>
      <c r="I9" s="113"/>
      <c r="J9" s="92"/>
      <c r="K9" s="113"/>
      <c r="L9" s="92"/>
      <c r="M9" s="113">
        <f>ROUND(SUM(C9:K9),5)</f>
        <v>25</v>
      </c>
      <c r="N9"/>
      <c r="O9"/>
      <c r="P9"/>
      <c r="Q9"/>
      <c r="R9"/>
    </row>
    <row r="10" spans="1:18" s="86" customFormat="1" x14ac:dyDescent="0.3">
      <c r="A10" s="77"/>
      <c r="B10" s="77" t="s">
        <v>343</v>
      </c>
      <c r="C10" s="92"/>
      <c r="D10" s="92"/>
      <c r="E10" s="113">
        <v>215.75</v>
      </c>
      <c r="F10" s="92"/>
      <c r="G10" s="113"/>
      <c r="H10" s="92"/>
      <c r="I10" s="113"/>
      <c r="J10" s="92"/>
      <c r="K10" s="113"/>
      <c r="L10" s="92"/>
      <c r="M10" s="113">
        <f>ROUND(SUM(C10:K10),5)</f>
        <v>215.75</v>
      </c>
      <c r="N10"/>
      <c r="O10"/>
      <c r="P10"/>
      <c r="Q10"/>
      <c r="R10"/>
    </row>
    <row r="11" spans="1:18" s="86" customFormat="1" x14ac:dyDescent="0.3">
      <c r="A11" s="77"/>
      <c r="B11" s="77" t="s">
        <v>313</v>
      </c>
      <c r="C11" s="92"/>
      <c r="D11" s="92"/>
      <c r="E11" s="113"/>
      <c r="F11" s="92"/>
      <c r="G11" s="113"/>
      <c r="H11" s="92"/>
      <c r="I11" s="113"/>
      <c r="J11" s="92"/>
      <c r="K11" s="113">
        <v>25</v>
      </c>
      <c r="L11" s="92"/>
      <c r="M11" s="113">
        <f>ROUND(SUM(C11:K11),5)</f>
        <v>25</v>
      </c>
      <c r="N11"/>
      <c r="O11"/>
      <c r="P11"/>
      <c r="Q11"/>
      <c r="R11"/>
    </row>
    <row r="12" spans="1:18" s="86" customFormat="1" ht="15.05" thickBot="1" x14ac:dyDescent="0.35">
      <c r="A12" s="77"/>
      <c r="B12" s="77" t="s">
        <v>289</v>
      </c>
      <c r="C12" s="134"/>
      <c r="D12" s="92"/>
      <c r="E12" s="135"/>
      <c r="F12" s="92"/>
      <c r="G12" s="135"/>
      <c r="H12" s="92"/>
      <c r="I12" s="135"/>
      <c r="J12" s="92"/>
      <c r="K12" s="135">
        <v>307.88</v>
      </c>
      <c r="L12" s="92"/>
      <c r="M12" s="135">
        <f>ROUND(SUM(C12:K12),5)</f>
        <v>307.88</v>
      </c>
      <c r="N12"/>
      <c r="O12"/>
      <c r="P12"/>
      <c r="Q12"/>
      <c r="R12"/>
    </row>
    <row r="13" spans="1:18" s="86" customFormat="1" ht="11.3" thickBot="1" x14ac:dyDescent="0.3">
      <c r="A13" s="77" t="s">
        <v>8</v>
      </c>
      <c r="B13" s="77"/>
      <c r="C13" s="114"/>
      <c r="D13" s="77"/>
      <c r="E13" s="115">
        <f>ROUND(SUM(E5:E12),5)</f>
        <v>240.75</v>
      </c>
      <c r="F13" s="77"/>
      <c r="G13" s="115">
        <f>ROUND(SUM(G5:G12),5)</f>
        <v>-215</v>
      </c>
      <c r="H13" s="77"/>
      <c r="I13" s="115">
        <f>ROUND(SUM(I5:I12),5)</f>
        <v>-240</v>
      </c>
      <c r="J13" s="77"/>
      <c r="K13" s="115">
        <f>ROUND(SUM(K5:K12),5)</f>
        <v>177.88</v>
      </c>
      <c r="L13" s="77"/>
      <c r="M13" s="115">
        <f>ROUND(SUM(C13:K13),5)</f>
        <v>-36.369999999999997</v>
      </c>
    </row>
    <row r="14" spans="1:18" s="86" customFormat="1" ht="15.05" thickTop="1" x14ac:dyDescent="0.3">
      <c r="A14" s="136"/>
      <c r="B14" s="136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/>
      <c r="O14"/>
      <c r="P14"/>
      <c r="Q14"/>
      <c r="R14"/>
    </row>
    <row r="15" spans="1:18" x14ac:dyDescent="0.3">
      <c r="C15" s="137"/>
      <c r="D15" s="137"/>
      <c r="E15" s="137"/>
    </row>
    <row r="16" spans="1:18" s="86" customFormat="1" x14ac:dyDescent="0.3">
      <c r="A16" s="136"/>
      <c r="B16" s="136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/>
      <c r="O16"/>
      <c r="P16"/>
      <c r="Q16"/>
      <c r="R16"/>
    </row>
    <row r="17" spans="1:18" x14ac:dyDescent="0.3">
      <c r="C17" s="137"/>
      <c r="D17" s="137"/>
      <c r="E17" s="137"/>
    </row>
    <row r="18" spans="1:18" x14ac:dyDescent="0.3">
      <c r="C18" s="137"/>
      <c r="D18" s="137"/>
      <c r="E18" s="137"/>
    </row>
    <row r="19" spans="1:18" s="86" customFormat="1" x14ac:dyDescent="0.3">
      <c r="A19" s="136"/>
      <c r="B19" s="136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/>
      <c r="O19"/>
      <c r="P19"/>
      <c r="Q19"/>
      <c r="R19"/>
    </row>
    <row r="20" spans="1:18" s="86" customFormat="1" x14ac:dyDescent="0.3">
      <c r="A20" s="136"/>
      <c r="B20" s="136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/>
      <c r="O20"/>
      <c r="P20"/>
      <c r="Q20"/>
      <c r="R20"/>
    </row>
    <row r="21" spans="1:18" x14ac:dyDescent="0.3">
      <c r="C21" s="137"/>
      <c r="D21" s="137"/>
      <c r="E21" s="137"/>
    </row>
    <row r="22" spans="1:18" x14ac:dyDescent="0.3">
      <c r="C22" s="137"/>
      <c r="D22" s="137"/>
      <c r="E22" s="137"/>
    </row>
    <row r="23" spans="1:18" x14ac:dyDescent="0.3">
      <c r="C23" s="137"/>
      <c r="D23" s="137"/>
      <c r="E23" s="137"/>
    </row>
    <row r="24" spans="1:18" x14ac:dyDescent="0.3">
      <c r="C24" s="137"/>
      <c r="D24" s="137"/>
      <c r="E24" s="137"/>
    </row>
    <row r="25" spans="1:18" x14ac:dyDescent="0.3">
      <c r="C25" s="137"/>
      <c r="D25" s="137"/>
      <c r="E25" s="137"/>
    </row>
    <row r="26" spans="1:18" x14ac:dyDescent="0.3">
      <c r="C26" s="137"/>
      <c r="D26" s="137"/>
      <c r="E26" s="137"/>
    </row>
    <row r="27" spans="1:18" x14ac:dyDescent="0.3">
      <c r="C27" s="137"/>
      <c r="D27" s="137"/>
      <c r="E27" s="137"/>
    </row>
    <row r="28" spans="1:18" x14ac:dyDescent="0.3">
      <c r="C28" s="137"/>
      <c r="D28" s="137"/>
      <c r="E28" s="137"/>
    </row>
    <row r="29" spans="1:18" x14ac:dyDescent="0.3">
      <c r="C29" s="137"/>
      <c r="D29" s="137"/>
      <c r="E29" s="137"/>
    </row>
    <row r="30" spans="1:18" s="3" customFormat="1" x14ac:dyDescent="0.3">
      <c r="A30" s="136"/>
      <c r="B30" s="136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/>
      <c r="O30"/>
      <c r="P30"/>
      <c r="Q30"/>
      <c r="R30"/>
    </row>
    <row r="31" spans="1:18" s="86" customFormat="1" x14ac:dyDescent="0.3">
      <c r="A31" s="136"/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/>
      <c r="O31"/>
      <c r="P31"/>
      <c r="Q31"/>
      <c r="R31"/>
    </row>
    <row r="32" spans="1:18" s="86" customFormat="1" x14ac:dyDescent="0.3">
      <c r="A32" s="136"/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/>
      <c r="O32"/>
      <c r="P32"/>
      <c r="Q32"/>
      <c r="R32"/>
    </row>
    <row r="33" spans="1:18" s="86" customFormat="1" x14ac:dyDescent="0.3">
      <c r="A33" s="136"/>
      <c r="B33" s="136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/>
      <c r="O33"/>
      <c r="P33"/>
      <c r="Q33"/>
      <c r="R33"/>
    </row>
    <row r="34" spans="1:18" x14ac:dyDescent="0.3">
      <c r="C34" s="137"/>
      <c r="D34" s="137"/>
      <c r="E34" s="137"/>
    </row>
    <row r="35" spans="1:18" x14ac:dyDescent="0.3">
      <c r="C35" s="137"/>
      <c r="D35" s="137"/>
      <c r="E35" s="137"/>
    </row>
    <row r="36" spans="1:18" x14ac:dyDescent="0.3">
      <c r="C36" s="137"/>
      <c r="D36" s="137"/>
      <c r="E36" s="137"/>
    </row>
    <row r="37" spans="1:18" s="86" customFormat="1" x14ac:dyDescent="0.3">
      <c r="A37" s="136"/>
      <c r="B37" s="136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/>
      <c r="O37"/>
      <c r="P37"/>
      <c r="Q37"/>
      <c r="R37"/>
    </row>
    <row r="38" spans="1:18" s="86" customFormat="1" x14ac:dyDescent="0.3">
      <c r="A38" s="136"/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/>
      <c r="O38"/>
      <c r="P38"/>
      <c r="Q38"/>
      <c r="R38"/>
    </row>
    <row r="39" spans="1:18" x14ac:dyDescent="0.3">
      <c r="C39" s="137"/>
      <c r="D39" s="137"/>
      <c r="E39" s="137"/>
    </row>
    <row r="40" spans="1:18" s="86" customFormat="1" x14ac:dyDescent="0.3">
      <c r="A40" s="136"/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/>
      <c r="O40"/>
      <c r="P40"/>
      <c r="Q40"/>
      <c r="R40"/>
    </row>
    <row r="41" spans="1:18" s="86" customFormat="1" x14ac:dyDescent="0.3">
      <c r="A41" s="136"/>
      <c r="B41" s="136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/>
      <c r="O41"/>
      <c r="P41"/>
      <c r="Q41"/>
      <c r="R41"/>
    </row>
    <row r="42" spans="1:18" s="86" customFormat="1" x14ac:dyDescent="0.3">
      <c r="A42" s="136"/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/>
      <c r="O42"/>
      <c r="P42"/>
      <c r="Q42"/>
      <c r="R42"/>
    </row>
    <row r="43" spans="1:18" s="86" customFormat="1" x14ac:dyDescent="0.3">
      <c r="A43" s="136"/>
      <c r="B43" s="136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/>
      <c r="O43"/>
      <c r="P43"/>
      <c r="Q43"/>
      <c r="R43"/>
    </row>
    <row r="44" spans="1:18" x14ac:dyDescent="0.3">
      <c r="C44" s="137"/>
      <c r="D44" s="137"/>
      <c r="E44" s="137"/>
    </row>
    <row r="45" spans="1:18" s="86" customFormat="1" x14ac:dyDescent="0.3">
      <c r="A45" s="136"/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/>
      <c r="O45"/>
      <c r="P45"/>
      <c r="Q45"/>
      <c r="R45"/>
    </row>
    <row r="46" spans="1:18" x14ac:dyDescent="0.3">
      <c r="C46" s="137"/>
      <c r="D46" s="137"/>
      <c r="E46" s="137"/>
    </row>
    <row r="47" spans="1:18" x14ac:dyDescent="0.3">
      <c r="C47" s="137"/>
      <c r="D47" s="137"/>
      <c r="E47" s="137"/>
    </row>
    <row r="48" spans="1:18" x14ac:dyDescent="0.3">
      <c r="C48" s="137"/>
      <c r="D48" s="137"/>
      <c r="E48" s="137"/>
    </row>
    <row r="49" spans="1:18" s="86" customFormat="1" x14ac:dyDescent="0.3">
      <c r="A49" s="136"/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/>
      <c r="O49"/>
      <c r="P49"/>
      <c r="Q49"/>
      <c r="R49"/>
    </row>
    <row r="50" spans="1:18" x14ac:dyDescent="0.3">
      <c r="C50" s="137"/>
      <c r="D50" s="137"/>
      <c r="E50" s="137"/>
    </row>
    <row r="51" spans="1:18" x14ac:dyDescent="0.3">
      <c r="C51" s="137"/>
      <c r="D51" s="137"/>
      <c r="E51" s="137"/>
    </row>
    <row r="52" spans="1:18" s="86" customFormat="1" x14ac:dyDescent="0.3">
      <c r="A52" s="136"/>
      <c r="B52" s="136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/>
      <c r="O52"/>
      <c r="P52"/>
      <c r="Q52"/>
      <c r="R52"/>
    </row>
    <row r="53" spans="1:18" x14ac:dyDescent="0.3">
      <c r="C53" s="137"/>
      <c r="D53" s="137"/>
      <c r="E53" s="137"/>
    </row>
    <row r="54" spans="1:18" x14ac:dyDescent="0.3">
      <c r="C54" s="137"/>
      <c r="D54" s="137"/>
      <c r="E54" s="137"/>
    </row>
    <row r="55" spans="1:18" x14ac:dyDescent="0.3">
      <c r="C55" s="137"/>
      <c r="D55" s="137"/>
      <c r="E55" s="137"/>
    </row>
    <row r="56" spans="1:18" x14ac:dyDescent="0.3">
      <c r="C56" s="137"/>
      <c r="D56" s="137"/>
      <c r="E56" s="137"/>
    </row>
    <row r="57" spans="1:18" x14ac:dyDescent="0.3">
      <c r="C57" s="137"/>
      <c r="D57" s="137"/>
      <c r="E57" s="137"/>
    </row>
    <row r="58" spans="1:18" x14ac:dyDescent="0.3">
      <c r="C58" s="137"/>
      <c r="D58" s="137"/>
      <c r="E58" s="137"/>
    </row>
    <row r="59" spans="1:18" s="86" customFormat="1" x14ac:dyDescent="0.3">
      <c r="A59" s="136"/>
      <c r="B59" s="136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/>
      <c r="O59"/>
      <c r="P59"/>
      <c r="Q59"/>
      <c r="R59"/>
    </row>
    <row r="60" spans="1:18" s="86" customFormat="1" x14ac:dyDescent="0.3">
      <c r="A60" s="136"/>
      <c r="B60" s="136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/>
      <c r="O60"/>
      <c r="P60"/>
      <c r="Q60"/>
      <c r="R60"/>
    </row>
    <row r="61" spans="1:18" x14ac:dyDescent="0.3">
      <c r="C61" s="137"/>
      <c r="D61" s="137"/>
      <c r="E61" s="137"/>
    </row>
    <row r="62" spans="1:18" x14ac:dyDescent="0.3">
      <c r="C62" s="137"/>
      <c r="D62" s="137"/>
      <c r="E62" s="137"/>
    </row>
    <row r="63" spans="1:18" x14ac:dyDescent="0.3">
      <c r="C63" s="137"/>
      <c r="D63" s="137"/>
      <c r="E63" s="137"/>
    </row>
    <row r="64" spans="1:18" x14ac:dyDescent="0.3">
      <c r="C64" s="137"/>
      <c r="D64" s="137"/>
      <c r="E64" s="137"/>
    </row>
    <row r="65" spans="1:18" x14ac:dyDescent="0.3">
      <c r="C65" s="137"/>
      <c r="D65" s="137"/>
      <c r="E65" s="137"/>
    </row>
    <row r="66" spans="1:18" s="3" customFormat="1" x14ac:dyDescent="0.3">
      <c r="A66" s="136"/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/>
      <c r="O66"/>
      <c r="P66"/>
      <c r="Q66"/>
      <c r="R66"/>
    </row>
    <row r="67" spans="1:18" s="86" customFormat="1" x14ac:dyDescent="0.3">
      <c r="A67" s="136"/>
      <c r="B67" s="136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/>
      <c r="O67"/>
      <c r="P67"/>
      <c r="Q67"/>
      <c r="R67"/>
    </row>
    <row r="68" spans="1:18" x14ac:dyDescent="0.3">
      <c r="C68" s="137"/>
      <c r="D68" s="137"/>
      <c r="E68" s="137"/>
    </row>
    <row r="69" spans="1:18" s="3" customFormat="1" x14ac:dyDescent="0.3">
      <c r="A69" s="136"/>
      <c r="B69" s="136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/>
      <c r="O69"/>
      <c r="P69"/>
      <c r="Q69"/>
      <c r="R69"/>
    </row>
    <row r="70" spans="1:18" x14ac:dyDescent="0.3">
      <c r="C70" s="137"/>
      <c r="D70" s="137"/>
      <c r="E70" s="137"/>
    </row>
    <row r="71" spans="1:18" x14ac:dyDescent="0.3">
      <c r="C71" s="137"/>
      <c r="D71" s="137"/>
      <c r="E71" s="137"/>
    </row>
    <row r="72" spans="1:18" x14ac:dyDescent="0.3">
      <c r="C72" s="137"/>
      <c r="D72" s="137"/>
      <c r="E72" s="137"/>
    </row>
    <row r="73" spans="1:18" s="3" customFormat="1" x14ac:dyDescent="0.3">
      <c r="A73" s="136"/>
      <c r="B73" s="136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/>
      <c r="O73"/>
      <c r="P73"/>
      <c r="Q73"/>
      <c r="R73"/>
    </row>
    <row r="74" spans="1:18" x14ac:dyDescent="0.3">
      <c r="C74" s="137"/>
      <c r="D74" s="137"/>
      <c r="E74" s="137"/>
    </row>
    <row r="75" spans="1:18" s="3" customFormat="1" x14ac:dyDescent="0.3">
      <c r="A75" s="136"/>
      <c r="B75" s="136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/>
      <c r="O75"/>
      <c r="P75"/>
      <c r="Q75"/>
      <c r="R75"/>
    </row>
    <row r="76" spans="1:18" x14ac:dyDescent="0.3">
      <c r="C76" s="137"/>
      <c r="D76" s="137"/>
      <c r="E76" s="137"/>
    </row>
    <row r="77" spans="1:18" s="86" customFormat="1" x14ac:dyDescent="0.3">
      <c r="A77" s="136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/>
      <c r="O77"/>
      <c r="P77"/>
      <c r="Q77"/>
      <c r="R77"/>
    </row>
    <row r="78" spans="1:18" x14ac:dyDescent="0.3">
      <c r="C78" s="137"/>
      <c r="D78" s="137"/>
      <c r="E78" s="137"/>
    </row>
    <row r="79" spans="1:18" x14ac:dyDescent="0.3">
      <c r="C79" s="137"/>
      <c r="D79" s="137"/>
      <c r="E79" s="137"/>
    </row>
    <row r="80" spans="1:18" x14ac:dyDescent="0.3">
      <c r="C80" s="137"/>
      <c r="D80" s="137"/>
      <c r="E80" s="137"/>
    </row>
    <row r="81" spans="1:18" x14ac:dyDescent="0.3">
      <c r="C81" s="137"/>
      <c r="D81" s="137"/>
      <c r="E81" s="137"/>
    </row>
    <row r="82" spans="1:18" x14ac:dyDescent="0.3">
      <c r="C82" s="137"/>
      <c r="D82" s="137"/>
      <c r="E82" s="137"/>
    </row>
    <row r="83" spans="1:18" x14ac:dyDescent="0.3">
      <c r="C83" s="137"/>
      <c r="D83" s="137"/>
      <c r="E83" s="137"/>
    </row>
    <row r="84" spans="1:18" x14ac:dyDescent="0.3">
      <c r="C84" s="137"/>
      <c r="D84" s="137"/>
      <c r="E84" s="137"/>
    </row>
    <row r="85" spans="1:18" x14ac:dyDescent="0.3">
      <c r="C85" s="137"/>
      <c r="D85" s="137"/>
      <c r="E85" s="137"/>
    </row>
    <row r="86" spans="1:18" x14ac:dyDescent="0.3">
      <c r="C86" s="137"/>
      <c r="D86" s="137"/>
      <c r="E86" s="137"/>
    </row>
    <row r="87" spans="1:18" x14ac:dyDescent="0.3">
      <c r="C87" s="137"/>
      <c r="D87" s="137"/>
      <c r="E87" s="137"/>
    </row>
    <row r="88" spans="1:18" x14ac:dyDescent="0.3">
      <c r="C88" s="137"/>
      <c r="D88" s="137"/>
      <c r="E88" s="137"/>
    </row>
    <row r="89" spans="1:18" x14ac:dyDescent="0.3">
      <c r="C89" s="137"/>
      <c r="D89" s="137"/>
      <c r="E89" s="137"/>
    </row>
    <row r="90" spans="1:18" x14ac:dyDescent="0.3">
      <c r="C90" s="137"/>
      <c r="D90" s="137"/>
      <c r="E90" s="137"/>
    </row>
    <row r="91" spans="1:18" x14ac:dyDescent="0.3">
      <c r="C91" s="137"/>
      <c r="D91" s="137"/>
      <c r="E91" s="137"/>
    </row>
    <row r="92" spans="1:18" x14ac:dyDescent="0.3">
      <c r="C92" s="137"/>
      <c r="D92" s="137"/>
      <c r="E92" s="137"/>
    </row>
    <row r="93" spans="1:18" s="3" customFormat="1" x14ac:dyDescent="0.3">
      <c r="A93" s="136"/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/>
      <c r="O93"/>
      <c r="P93"/>
      <c r="Q93"/>
      <c r="R93"/>
    </row>
    <row r="94" spans="1:18" x14ac:dyDescent="0.3">
      <c r="C94" s="137"/>
      <c r="D94" s="137"/>
      <c r="E94" s="137"/>
    </row>
    <row r="95" spans="1:18" s="3" customFormat="1" x14ac:dyDescent="0.3">
      <c r="A95" s="136"/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/>
      <c r="O95"/>
      <c r="P95"/>
      <c r="Q95"/>
      <c r="R95"/>
    </row>
    <row r="96" spans="1:18" x14ac:dyDescent="0.3">
      <c r="C96" s="137"/>
      <c r="D96" s="137"/>
      <c r="E96" s="137"/>
    </row>
    <row r="97" spans="1:18" s="3" customFormat="1" x14ac:dyDescent="0.3">
      <c r="A97" s="136"/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/>
      <c r="O97"/>
      <c r="P97"/>
      <c r="Q97"/>
      <c r="R97"/>
    </row>
    <row r="98" spans="1:18" x14ac:dyDescent="0.3">
      <c r="C98" s="137"/>
      <c r="D98" s="137"/>
      <c r="E98" s="137"/>
    </row>
    <row r="99" spans="1:18" x14ac:dyDescent="0.3">
      <c r="C99" s="137"/>
      <c r="D99" s="137"/>
      <c r="E99" s="137"/>
    </row>
    <row r="100" spans="1:18" x14ac:dyDescent="0.3">
      <c r="C100" s="137"/>
      <c r="D100" s="137"/>
      <c r="E100" s="137"/>
    </row>
    <row r="101" spans="1:18" x14ac:dyDescent="0.3">
      <c r="C101" s="137"/>
      <c r="D101" s="137"/>
      <c r="E101" s="137"/>
    </row>
    <row r="102" spans="1:18" x14ac:dyDescent="0.3">
      <c r="C102" s="137"/>
      <c r="D102" s="137"/>
      <c r="E102" s="137"/>
    </row>
    <row r="103" spans="1:18" x14ac:dyDescent="0.3">
      <c r="C103" s="137"/>
      <c r="D103" s="137"/>
      <c r="E103" s="137"/>
    </row>
    <row r="104" spans="1:18" s="86" customFormat="1" x14ac:dyDescent="0.3">
      <c r="A104" s="136"/>
      <c r="B104" s="136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/>
      <c r="O104"/>
      <c r="P104"/>
      <c r="Q104"/>
      <c r="R104"/>
    </row>
    <row r="105" spans="1:18" x14ac:dyDescent="0.3">
      <c r="C105" s="137"/>
      <c r="D105" s="137"/>
      <c r="E105" s="137"/>
    </row>
    <row r="106" spans="1:18" x14ac:dyDescent="0.3">
      <c r="C106" s="137"/>
      <c r="D106" s="137"/>
      <c r="E106" s="137"/>
    </row>
    <row r="107" spans="1:18" s="86" customFormat="1" x14ac:dyDescent="0.3">
      <c r="A107" s="136"/>
      <c r="B107" s="136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/>
      <c r="O107"/>
      <c r="P107"/>
      <c r="Q107"/>
      <c r="R107"/>
    </row>
    <row r="108" spans="1:18" x14ac:dyDescent="0.3">
      <c r="C108" s="137"/>
      <c r="D108" s="137"/>
      <c r="E108" s="137"/>
    </row>
    <row r="109" spans="1:18" x14ac:dyDescent="0.3">
      <c r="C109" s="137"/>
      <c r="D109" s="137"/>
      <c r="E109" s="137"/>
    </row>
    <row r="110" spans="1:18" x14ac:dyDescent="0.3">
      <c r="C110" s="137"/>
      <c r="D110" s="137"/>
      <c r="E110" s="137"/>
    </row>
    <row r="111" spans="1:18" x14ac:dyDescent="0.3">
      <c r="C111" s="137"/>
      <c r="D111" s="137"/>
      <c r="E111" s="137"/>
    </row>
    <row r="112" spans="1:18" x14ac:dyDescent="0.3">
      <c r="C112" s="137"/>
      <c r="D112" s="137"/>
      <c r="E112" s="137"/>
    </row>
    <row r="113" spans="1:18" x14ac:dyDescent="0.3">
      <c r="C113" s="137"/>
      <c r="D113" s="137"/>
      <c r="E113" s="137"/>
    </row>
    <row r="114" spans="1:18" x14ac:dyDescent="0.3">
      <c r="C114" s="137"/>
      <c r="D114" s="137"/>
      <c r="E114" s="137"/>
    </row>
    <row r="115" spans="1:18" x14ac:dyDescent="0.3">
      <c r="C115" s="137"/>
      <c r="D115" s="137"/>
      <c r="E115" s="137"/>
    </row>
    <row r="116" spans="1:18" x14ac:dyDescent="0.3">
      <c r="C116" s="137"/>
      <c r="D116" s="137"/>
      <c r="E116" s="137"/>
    </row>
    <row r="117" spans="1:18" x14ac:dyDescent="0.3">
      <c r="C117" s="137"/>
      <c r="D117" s="137"/>
      <c r="E117" s="137"/>
    </row>
    <row r="118" spans="1:18" x14ac:dyDescent="0.3">
      <c r="C118" s="137"/>
      <c r="D118" s="137"/>
      <c r="E118" s="137"/>
    </row>
    <row r="119" spans="1:18" x14ac:dyDescent="0.3">
      <c r="C119" s="137"/>
      <c r="D119" s="137"/>
      <c r="E119" s="137"/>
    </row>
    <row r="120" spans="1:18" x14ac:dyDescent="0.3">
      <c r="C120" s="137"/>
      <c r="D120" s="137"/>
      <c r="E120" s="137"/>
    </row>
    <row r="121" spans="1:18" x14ac:dyDescent="0.3">
      <c r="C121" s="137"/>
      <c r="D121" s="137"/>
      <c r="E121" s="137"/>
    </row>
    <row r="122" spans="1:18" x14ac:dyDescent="0.3">
      <c r="C122" s="137"/>
      <c r="D122" s="137"/>
      <c r="E122" s="137"/>
    </row>
    <row r="123" spans="1:18" x14ac:dyDescent="0.3">
      <c r="C123" s="137"/>
      <c r="D123" s="137"/>
      <c r="E123" s="137"/>
    </row>
    <row r="124" spans="1:18" x14ac:dyDescent="0.3">
      <c r="C124" s="137"/>
      <c r="D124" s="137"/>
      <c r="E124" s="137"/>
    </row>
    <row r="125" spans="1:18" s="86" customFormat="1" x14ac:dyDescent="0.3">
      <c r="A125" s="136"/>
      <c r="B125" s="136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/>
      <c r="O125"/>
      <c r="P125"/>
      <c r="Q125"/>
      <c r="R125"/>
    </row>
    <row r="126" spans="1:18" x14ac:dyDescent="0.3">
      <c r="C126" s="137"/>
      <c r="D126" s="137"/>
      <c r="E126" s="137"/>
    </row>
    <row r="127" spans="1:18" x14ac:dyDescent="0.3">
      <c r="C127" s="137"/>
      <c r="D127" s="137"/>
      <c r="E127" s="137"/>
    </row>
    <row r="128" spans="1:18" x14ac:dyDescent="0.3">
      <c r="C128" s="137"/>
      <c r="D128" s="137"/>
      <c r="E128" s="137"/>
    </row>
    <row r="129" spans="1:18" x14ac:dyDescent="0.3">
      <c r="C129" s="137"/>
      <c r="D129" s="137"/>
      <c r="E129" s="137"/>
    </row>
    <row r="130" spans="1:18" x14ac:dyDescent="0.3">
      <c r="C130" s="137"/>
      <c r="D130" s="137"/>
      <c r="E130" s="137"/>
    </row>
    <row r="131" spans="1:18" x14ac:dyDescent="0.3">
      <c r="C131" s="137"/>
      <c r="D131" s="137"/>
      <c r="E131" s="137"/>
    </row>
    <row r="132" spans="1:18" s="86" customFormat="1" x14ac:dyDescent="0.3">
      <c r="A132" s="136"/>
      <c r="B132" s="136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/>
      <c r="O132"/>
      <c r="P132"/>
      <c r="Q132"/>
      <c r="R132"/>
    </row>
    <row r="133" spans="1:18" x14ac:dyDescent="0.3">
      <c r="C133" s="137"/>
      <c r="D133" s="137"/>
      <c r="E133" s="137"/>
    </row>
    <row r="134" spans="1:18" x14ac:dyDescent="0.3">
      <c r="C134" s="137"/>
      <c r="D134" s="137"/>
      <c r="E134" s="137"/>
    </row>
    <row r="135" spans="1:18" x14ac:dyDescent="0.3">
      <c r="C135" s="137"/>
      <c r="D135" s="137"/>
      <c r="E135" s="137"/>
    </row>
    <row r="136" spans="1:18" x14ac:dyDescent="0.3">
      <c r="C136" s="137"/>
      <c r="D136" s="137"/>
      <c r="E136" s="137"/>
    </row>
    <row r="137" spans="1:18" s="86" customFormat="1" x14ac:dyDescent="0.3">
      <c r="A137" s="136"/>
      <c r="B137" s="136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/>
      <c r="O137"/>
      <c r="P137"/>
      <c r="Q137"/>
      <c r="R137"/>
    </row>
    <row r="138" spans="1:18" x14ac:dyDescent="0.3">
      <c r="C138" s="137"/>
      <c r="D138" s="137"/>
      <c r="E138" s="137"/>
    </row>
    <row r="139" spans="1:18" x14ac:dyDescent="0.3">
      <c r="C139" s="137"/>
      <c r="D139" s="137"/>
      <c r="E139" s="137"/>
    </row>
    <row r="140" spans="1:18" x14ac:dyDescent="0.3">
      <c r="C140" s="137"/>
      <c r="D140" s="137"/>
      <c r="E140" s="137"/>
    </row>
    <row r="141" spans="1:18" x14ac:dyDescent="0.3">
      <c r="C141" s="137"/>
      <c r="D141" s="137"/>
      <c r="E141" s="137"/>
    </row>
    <row r="142" spans="1:18" s="86" customFormat="1" x14ac:dyDescent="0.3">
      <c r="A142" s="136"/>
      <c r="B142" s="136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/>
      <c r="O142"/>
      <c r="P142"/>
      <c r="Q142"/>
      <c r="R142"/>
    </row>
    <row r="143" spans="1:18" x14ac:dyDescent="0.3">
      <c r="C143" s="137"/>
      <c r="D143" s="137"/>
      <c r="E143" s="137"/>
    </row>
    <row r="144" spans="1:18" x14ac:dyDescent="0.3">
      <c r="C144" s="137"/>
      <c r="D144" s="137"/>
      <c r="E144" s="137"/>
    </row>
    <row r="145" spans="1:18" x14ac:dyDescent="0.3">
      <c r="C145" s="137"/>
      <c r="D145" s="137"/>
      <c r="E145" s="137"/>
    </row>
    <row r="146" spans="1:18" x14ac:dyDescent="0.3">
      <c r="C146" s="137"/>
      <c r="D146" s="137"/>
      <c r="E146" s="137"/>
    </row>
    <row r="147" spans="1:18" x14ac:dyDescent="0.3">
      <c r="C147" s="137"/>
      <c r="D147" s="137"/>
      <c r="E147" s="137"/>
    </row>
    <row r="148" spans="1:18" x14ac:dyDescent="0.3">
      <c r="C148" s="137"/>
      <c r="D148" s="137"/>
      <c r="E148" s="137"/>
    </row>
    <row r="149" spans="1:18" x14ac:dyDescent="0.3">
      <c r="C149" s="137"/>
      <c r="D149" s="137"/>
      <c r="E149" s="137"/>
    </row>
    <row r="150" spans="1:18" x14ac:dyDescent="0.3">
      <c r="C150" s="137"/>
      <c r="D150" s="137"/>
      <c r="E150" s="137"/>
    </row>
    <row r="151" spans="1:18" x14ac:dyDescent="0.3">
      <c r="C151" s="137"/>
      <c r="D151" s="137"/>
      <c r="E151" s="137"/>
    </row>
    <row r="152" spans="1:18" x14ac:dyDescent="0.3">
      <c r="C152" s="137"/>
      <c r="D152" s="137"/>
      <c r="E152" s="137"/>
    </row>
    <row r="153" spans="1:18" x14ac:dyDescent="0.3">
      <c r="C153" s="137"/>
      <c r="D153" s="137"/>
      <c r="E153" s="137"/>
    </row>
    <row r="154" spans="1:18" x14ac:dyDescent="0.3">
      <c r="C154" s="137"/>
      <c r="D154" s="137"/>
      <c r="E154" s="137"/>
    </row>
    <row r="155" spans="1:18" x14ac:dyDescent="0.3">
      <c r="C155" s="137"/>
      <c r="D155" s="137"/>
      <c r="E155" s="137"/>
    </row>
    <row r="156" spans="1:18" s="86" customFormat="1" x14ac:dyDescent="0.3">
      <c r="A156" s="136"/>
      <c r="B156" s="136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/>
      <c r="O156"/>
      <c r="P156"/>
      <c r="Q156"/>
      <c r="R156"/>
    </row>
  </sheetData>
  <pageMargins left="0.75" right="0.75" top="0.47986111111111102" bottom="0.97986111111111096" header="0.1" footer="0.5"/>
  <pageSetup scale="70" fitToHeight="0" orientation="portrait" r:id="rId1"/>
  <headerFooter alignWithMargins="0">
    <oddFooter>&amp;R&amp;"Arial,Bold"&amp;8 Page &amp;P of &amp;N&amp;L&amp;"Arial,Bold"&amp;8 Unaudited - for Board Use Only</oddFooter>
  </headerFooter>
  <drawing r:id="rId2"/>
  <legacyDrawing r:id="rId3"/>
  <controls>
    <mc:AlternateContent xmlns:mc="http://schemas.openxmlformats.org/markup-compatibility/2006">
      <mc:Choice Requires="x14">
        <control shapeId="743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655093</xdr:colOff>
                <xdr:row>1</xdr:row>
                <xdr:rowOff>40943</xdr:rowOff>
              </to>
            </anchor>
          </controlPr>
        </control>
      </mc:Choice>
      <mc:Fallback>
        <control shapeId="7434" r:id="rId4" name="HEADER"/>
      </mc:Fallback>
    </mc:AlternateContent>
    <mc:AlternateContent xmlns:mc="http://schemas.openxmlformats.org/markup-compatibility/2006">
      <mc:Choice Requires="x14">
        <control shapeId="743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655093</xdr:colOff>
                <xdr:row>1</xdr:row>
                <xdr:rowOff>40943</xdr:rowOff>
              </to>
            </anchor>
          </controlPr>
        </control>
      </mc:Choice>
      <mc:Fallback>
        <control shapeId="7433" r:id="rId6" name="FILTER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F0"/>
    <pageSetUpPr fitToPage="1"/>
  </sheetPr>
  <dimension ref="A1:O44"/>
  <sheetViews>
    <sheetView showGridLines="0" tabSelected="1" zoomScaleNormal="100" workbookViewId="0">
      <pane ySplit="5" topLeftCell="A6" activePane="bottomLeft" state="frozen"/>
      <selection pane="bottomLeft" activeCell="A4" sqref="A4"/>
    </sheetView>
  </sheetViews>
  <sheetFormatPr defaultRowHeight="14.55" x14ac:dyDescent="0.3"/>
  <cols>
    <col min="1" max="1" width="1.23046875" customWidth="1"/>
    <col min="2" max="2" width="1.84375" customWidth="1"/>
    <col min="3" max="3" width="0.69140625" customWidth="1"/>
    <col min="4" max="5" width="1.921875" customWidth="1"/>
    <col min="6" max="6" width="21" customWidth="1"/>
    <col min="7" max="7" width="6.765625" style="1" customWidth="1"/>
    <col min="8" max="8" width="5.69140625" style="1" customWidth="1"/>
    <col min="9" max="9" width="6.765625" style="1" hidden="1" customWidth="1"/>
    <col min="10" max="10" width="6.3828125" style="1" customWidth="1"/>
    <col min="11" max="11" width="6.765625" style="1" customWidth="1"/>
    <col min="12" max="12" width="6.07421875" style="1" customWidth="1"/>
    <col min="13" max="13" width="6.3828125" style="1" customWidth="1"/>
    <col min="14" max="14" width="6.69140625" style="1" customWidth="1"/>
    <col min="19" max="19" width="6.23046875" customWidth="1"/>
  </cols>
  <sheetData>
    <row r="1" spans="2:15" x14ac:dyDescent="0.3">
      <c r="B1" s="128" t="s">
        <v>42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2:15" ht="19.899999999999999" x14ac:dyDescent="0.35">
      <c r="B2" s="129" t="s">
        <v>303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2:15" x14ac:dyDescent="0.3">
      <c r="B3" s="130">
        <v>46142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2:15" ht="20.45" x14ac:dyDescent="0.4">
      <c r="B4" s="111"/>
      <c r="C4" s="94"/>
      <c r="D4" s="106"/>
      <c r="E4" s="94"/>
      <c r="G4" s="94"/>
      <c r="I4" s="94"/>
      <c r="J4" s="94"/>
      <c r="K4" s="94"/>
      <c r="L4" s="94"/>
      <c r="M4" s="94"/>
      <c r="N4" s="95">
        <v>46158</v>
      </c>
    </row>
    <row r="5" spans="2:15" x14ac:dyDescent="0.3">
      <c r="B5" s="20"/>
      <c r="C5" s="20"/>
      <c r="D5" s="20"/>
      <c r="E5" s="20"/>
      <c r="F5" s="20"/>
      <c r="G5" s="21" t="s">
        <v>4</v>
      </c>
      <c r="H5" s="21" t="s">
        <v>5</v>
      </c>
      <c r="I5" s="21" t="s">
        <v>43</v>
      </c>
      <c r="J5" s="21" t="s">
        <v>6</v>
      </c>
      <c r="K5" s="21" t="s">
        <v>7</v>
      </c>
      <c r="L5" s="36" t="s">
        <v>8</v>
      </c>
      <c r="M5" s="37" t="s">
        <v>44</v>
      </c>
      <c r="N5" s="37" t="s">
        <v>45</v>
      </c>
    </row>
    <row r="6" spans="2:15" x14ac:dyDescent="0.3">
      <c r="B6" s="22"/>
      <c r="C6" s="22" t="s">
        <v>9</v>
      </c>
      <c r="D6" s="22"/>
      <c r="E6" s="22"/>
      <c r="F6" s="22"/>
      <c r="G6" s="23"/>
      <c r="H6" s="23"/>
      <c r="I6" s="23"/>
      <c r="J6" s="23"/>
      <c r="K6" s="23"/>
      <c r="L6" s="38"/>
      <c r="M6" s="39"/>
      <c r="N6" s="39"/>
    </row>
    <row r="7" spans="2:15" x14ac:dyDescent="0.3">
      <c r="B7" s="22"/>
      <c r="C7" s="22"/>
      <c r="D7" s="22"/>
      <c r="E7" s="22" t="s">
        <v>10</v>
      </c>
      <c r="F7" s="22"/>
      <c r="G7" s="24"/>
      <c r="H7" s="24"/>
      <c r="I7" s="24"/>
      <c r="J7" s="24"/>
      <c r="K7" s="24"/>
      <c r="L7" s="25"/>
      <c r="M7" s="40"/>
      <c r="N7" s="40"/>
    </row>
    <row r="8" spans="2:15" x14ac:dyDescent="0.3">
      <c r="B8" s="22"/>
      <c r="C8" s="22"/>
      <c r="D8" s="22"/>
      <c r="E8" s="22"/>
      <c r="F8" s="22" t="s">
        <v>11</v>
      </c>
      <c r="G8" s="24"/>
      <c r="H8" s="24">
        <v>1762</v>
      </c>
      <c r="I8" s="25"/>
      <c r="J8" s="25" t="s">
        <v>46</v>
      </c>
      <c r="K8" s="24"/>
      <c r="L8" s="24">
        <f t="shared" ref="L8:L13" si="0">ROUND(SUM(G8:K8),5)</f>
        <v>1762</v>
      </c>
      <c r="M8" s="33">
        <v>1002</v>
      </c>
      <c r="N8" s="41">
        <f t="shared" ref="N8:N13" si="1">SUM(L8-M8)</f>
        <v>760</v>
      </c>
    </row>
    <row r="9" spans="2:15" x14ac:dyDescent="0.3">
      <c r="B9" s="22"/>
      <c r="C9" s="22"/>
      <c r="D9" s="22"/>
      <c r="E9" s="22"/>
      <c r="F9" s="22" t="s">
        <v>47</v>
      </c>
      <c r="G9" s="24">
        <v>34320</v>
      </c>
      <c r="H9" s="25"/>
      <c r="I9" s="25"/>
      <c r="J9" s="24">
        <v>27929</v>
      </c>
      <c r="K9" s="24"/>
      <c r="L9" s="24">
        <f t="shared" si="0"/>
        <v>62249</v>
      </c>
      <c r="M9" s="33">
        <v>37191</v>
      </c>
      <c r="N9" s="41">
        <f t="shared" si="1"/>
        <v>25058</v>
      </c>
    </row>
    <row r="10" spans="2:15" x14ac:dyDescent="0.3">
      <c r="B10" s="22"/>
      <c r="C10" s="22"/>
      <c r="D10" s="22"/>
      <c r="E10" s="22"/>
      <c r="F10" s="22" t="s">
        <v>13</v>
      </c>
      <c r="G10" s="24"/>
      <c r="H10" s="25"/>
      <c r="I10" s="25"/>
      <c r="J10" s="25"/>
      <c r="K10" s="24">
        <v>2439.4</v>
      </c>
      <c r="L10" s="24">
        <f t="shared" si="0"/>
        <v>2439.4</v>
      </c>
      <c r="M10" s="33">
        <v>1332</v>
      </c>
      <c r="N10" s="41">
        <f t="shared" si="1"/>
        <v>1107.4000000000001</v>
      </c>
    </row>
    <row r="11" spans="2:15" ht="15.6" x14ac:dyDescent="0.3">
      <c r="B11" s="22"/>
      <c r="C11" s="22"/>
      <c r="D11" s="22"/>
      <c r="E11" s="22"/>
      <c r="F11" s="22" t="s">
        <v>132</v>
      </c>
      <c r="G11" s="24"/>
      <c r="H11" s="25"/>
      <c r="I11" s="25"/>
      <c r="J11" s="25"/>
      <c r="K11" s="24"/>
      <c r="L11" s="24">
        <f t="shared" si="0"/>
        <v>0</v>
      </c>
      <c r="M11" s="33"/>
      <c r="N11" s="41">
        <f t="shared" si="1"/>
        <v>0</v>
      </c>
    </row>
    <row r="12" spans="2:15" x14ac:dyDescent="0.3">
      <c r="B12" s="22"/>
      <c r="C12" s="22"/>
      <c r="D12" s="22"/>
      <c r="E12" s="22"/>
      <c r="F12" s="22" t="s">
        <v>14</v>
      </c>
      <c r="G12" s="24"/>
      <c r="H12" s="25"/>
      <c r="I12" s="25"/>
      <c r="J12" s="25"/>
      <c r="K12" s="24"/>
      <c r="L12" s="24">
        <f t="shared" si="0"/>
        <v>0</v>
      </c>
      <c r="M12" s="33">
        <v>200</v>
      </c>
      <c r="N12" s="41">
        <f t="shared" si="1"/>
        <v>-200</v>
      </c>
    </row>
    <row r="13" spans="2:15" x14ac:dyDescent="0.3">
      <c r="B13" s="22"/>
      <c r="C13" s="22"/>
      <c r="D13" s="22"/>
      <c r="E13" s="22"/>
      <c r="F13" s="22" t="s">
        <v>15</v>
      </c>
      <c r="G13" s="26"/>
      <c r="H13" s="27"/>
      <c r="I13" s="27"/>
      <c r="J13" s="27"/>
      <c r="K13" s="27">
        <v>63</v>
      </c>
      <c r="L13" s="26">
        <f t="shared" si="0"/>
        <v>63</v>
      </c>
      <c r="M13" s="42"/>
      <c r="N13" s="43">
        <f t="shared" si="1"/>
        <v>63</v>
      </c>
      <c r="O13" s="44"/>
    </row>
    <row r="14" spans="2:15" x14ac:dyDescent="0.3">
      <c r="B14" s="22"/>
      <c r="C14" s="22"/>
      <c r="D14" s="22"/>
      <c r="E14" s="22" t="s">
        <v>16</v>
      </c>
      <c r="F14" s="22"/>
      <c r="G14" s="28">
        <f t="shared" ref="G14:N14" si="2">ROUND(SUM(G7:G13),5)</f>
        <v>34320</v>
      </c>
      <c r="H14" s="29">
        <f t="shared" si="2"/>
        <v>1762</v>
      </c>
      <c r="I14" s="29">
        <f t="shared" si="2"/>
        <v>0</v>
      </c>
      <c r="J14" s="29">
        <f t="shared" si="2"/>
        <v>27929</v>
      </c>
      <c r="K14" s="29">
        <f t="shared" si="2"/>
        <v>2502.4</v>
      </c>
      <c r="L14" s="45">
        <f t="shared" si="2"/>
        <v>66513.399999999994</v>
      </c>
      <c r="M14" s="29">
        <f t="shared" si="2"/>
        <v>39725</v>
      </c>
      <c r="N14" s="29">
        <f t="shared" si="2"/>
        <v>26788.400000000001</v>
      </c>
    </row>
    <row r="15" spans="2:15" x14ac:dyDescent="0.3">
      <c r="B15" s="22"/>
      <c r="C15" s="22"/>
      <c r="D15" s="22"/>
      <c r="E15" s="22" t="s">
        <v>34</v>
      </c>
      <c r="F15" s="22"/>
      <c r="G15" s="24"/>
      <c r="H15" s="24"/>
      <c r="I15" s="24"/>
      <c r="J15" s="24"/>
      <c r="K15" s="24"/>
      <c r="L15" s="25"/>
      <c r="M15" s="24"/>
      <c r="N15" s="46"/>
    </row>
    <row r="16" spans="2:15" x14ac:dyDescent="0.3">
      <c r="B16" s="22"/>
      <c r="C16" s="22"/>
      <c r="D16" s="22"/>
      <c r="E16" s="22"/>
      <c r="F16" s="22" t="s">
        <v>35</v>
      </c>
      <c r="G16" s="26"/>
      <c r="H16" s="26"/>
      <c r="I16" s="26"/>
      <c r="J16" s="26"/>
      <c r="K16" s="26"/>
      <c r="L16" s="26">
        <f>ROUND(SUM(G16:K16),5)</f>
        <v>0</v>
      </c>
      <c r="M16" s="26"/>
      <c r="N16" s="41">
        <f>SUM(L16-M16)</f>
        <v>0</v>
      </c>
    </row>
    <row r="17" spans="2:15" x14ac:dyDescent="0.3">
      <c r="B17" s="22"/>
      <c r="C17" s="22"/>
      <c r="D17" s="22"/>
      <c r="E17" s="22" t="s">
        <v>36</v>
      </c>
      <c r="F17" s="22"/>
      <c r="G17" s="30"/>
      <c r="H17" s="31"/>
      <c r="I17" s="31"/>
      <c r="J17" s="31"/>
      <c r="K17" s="31"/>
      <c r="L17" s="30">
        <f>ROUND(SUM(L15:L16),5)</f>
        <v>0</v>
      </c>
      <c r="M17" s="30">
        <f>ROUND(SUM(M15:M16),5)</f>
        <v>0</v>
      </c>
      <c r="N17" s="47">
        <f>SUM(L17-M17)</f>
        <v>0</v>
      </c>
    </row>
    <row r="18" spans="2:15" x14ac:dyDescent="0.3">
      <c r="B18" s="22"/>
      <c r="C18" s="22"/>
      <c r="D18" s="22" t="s">
        <v>48</v>
      </c>
      <c r="E18" s="22"/>
      <c r="F18" s="22"/>
      <c r="G18" s="30">
        <f t="shared" ref="G18:N18" si="3">ROUND(G14-G17,5)</f>
        <v>34320</v>
      </c>
      <c r="H18" s="30">
        <f t="shared" si="3"/>
        <v>1762</v>
      </c>
      <c r="I18" s="30">
        <f t="shared" si="3"/>
        <v>0</v>
      </c>
      <c r="J18" s="30">
        <f t="shared" si="3"/>
        <v>27929</v>
      </c>
      <c r="K18" s="30">
        <f t="shared" si="3"/>
        <v>2502.4</v>
      </c>
      <c r="L18" s="48">
        <f t="shared" si="3"/>
        <v>66513.399999999994</v>
      </c>
      <c r="M18" s="30">
        <f t="shared" si="3"/>
        <v>39725</v>
      </c>
      <c r="N18" s="30">
        <f t="shared" si="3"/>
        <v>26788.400000000001</v>
      </c>
    </row>
    <row r="19" spans="2:15" x14ac:dyDescent="0.3">
      <c r="B19" s="22"/>
      <c r="C19" s="22"/>
      <c r="D19" s="22"/>
      <c r="E19" s="22" t="s">
        <v>18</v>
      </c>
      <c r="F19" s="22"/>
      <c r="G19" s="32"/>
      <c r="H19" s="24"/>
      <c r="I19" s="24"/>
      <c r="J19" s="24"/>
      <c r="K19" s="24"/>
      <c r="L19" s="25"/>
      <c r="M19" s="24"/>
      <c r="N19" s="46"/>
    </row>
    <row r="20" spans="2:15" x14ac:dyDescent="0.3">
      <c r="B20" s="22"/>
      <c r="C20" s="22"/>
      <c r="D20" s="22"/>
      <c r="E20" s="22"/>
      <c r="F20" s="22" t="s">
        <v>49</v>
      </c>
      <c r="G20" s="24"/>
      <c r="H20" s="24"/>
      <c r="I20" s="24" t="s">
        <v>46</v>
      </c>
      <c r="J20" s="25"/>
      <c r="K20" s="24"/>
      <c r="L20" s="24">
        <f t="shared" ref="L20:L34" si="4">ROUND(SUM(G20:K20),5)</f>
        <v>0</v>
      </c>
      <c r="M20" s="24">
        <v>2000</v>
      </c>
      <c r="N20" s="41">
        <f t="shared" ref="N20:N34" si="5">SUM(L20-M20)</f>
        <v>-2000</v>
      </c>
      <c r="O20" s="44"/>
    </row>
    <row r="21" spans="2:15" x14ac:dyDescent="0.3">
      <c r="B21" s="22"/>
      <c r="C21" s="22"/>
      <c r="D21" s="22"/>
      <c r="E21" s="22"/>
      <c r="F21" s="22" t="s">
        <v>19</v>
      </c>
      <c r="G21" s="24"/>
      <c r="H21" s="25"/>
      <c r="I21" s="25"/>
      <c r="J21" s="25"/>
      <c r="K21" s="24">
        <v>17765.400000000001</v>
      </c>
      <c r="L21" s="24">
        <f t="shared" si="4"/>
        <v>17765.400000000001</v>
      </c>
      <c r="M21" s="24">
        <v>19901</v>
      </c>
      <c r="N21" s="41">
        <f t="shared" si="5"/>
        <v>-2135.5999999999985</v>
      </c>
    </row>
    <row r="22" spans="2:15" x14ac:dyDescent="0.3">
      <c r="B22" s="22"/>
      <c r="C22" s="22"/>
      <c r="D22" s="22"/>
      <c r="E22" s="22"/>
      <c r="F22" s="22" t="s">
        <v>20</v>
      </c>
      <c r="G22" s="24"/>
      <c r="H22" s="25"/>
      <c r="I22" s="25"/>
      <c r="J22" s="24">
        <v>13657</v>
      </c>
      <c r="K22" s="24">
        <v>7057.4</v>
      </c>
      <c r="L22" s="24">
        <f t="shared" si="4"/>
        <v>20714.400000000001</v>
      </c>
      <c r="M22" s="33">
        <v>19946</v>
      </c>
      <c r="N22" s="41">
        <f t="shared" si="5"/>
        <v>768.40000000000146</v>
      </c>
    </row>
    <row r="23" spans="2:15" x14ac:dyDescent="0.3">
      <c r="B23" s="22"/>
      <c r="C23" s="22"/>
      <c r="D23" s="22"/>
      <c r="E23" s="22"/>
      <c r="F23" s="22" t="s">
        <v>50</v>
      </c>
      <c r="G23" s="24"/>
      <c r="H23" s="25"/>
      <c r="I23" s="25"/>
      <c r="J23" s="24"/>
      <c r="K23" s="24"/>
      <c r="L23" s="24">
        <v>0.4</v>
      </c>
      <c r="M23" s="33"/>
      <c r="N23" s="41">
        <f t="shared" si="5"/>
        <v>0.4</v>
      </c>
    </row>
    <row r="24" spans="2:15" x14ac:dyDescent="0.3">
      <c r="B24" s="22"/>
      <c r="C24" s="22"/>
      <c r="D24" s="22"/>
      <c r="E24" s="22"/>
      <c r="F24" s="22" t="s">
        <v>21</v>
      </c>
      <c r="G24" s="24"/>
      <c r="H24" s="25"/>
      <c r="I24" s="25"/>
      <c r="J24" s="24"/>
      <c r="K24" s="24">
        <v>2436</v>
      </c>
      <c r="L24" s="24">
        <f t="shared" si="4"/>
        <v>2436</v>
      </c>
      <c r="M24" s="33">
        <v>3209</v>
      </c>
      <c r="N24" s="41">
        <f t="shared" si="5"/>
        <v>-773</v>
      </c>
    </row>
    <row r="25" spans="2:15" x14ac:dyDescent="0.3">
      <c r="B25" s="22"/>
      <c r="C25" s="22"/>
      <c r="D25" s="22"/>
      <c r="E25" s="22"/>
      <c r="F25" s="22" t="s">
        <v>22</v>
      </c>
      <c r="G25" s="24"/>
      <c r="H25" s="25"/>
      <c r="I25" s="25"/>
      <c r="J25" s="24">
        <v>25</v>
      </c>
      <c r="K25" s="24">
        <v>770</v>
      </c>
      <c r="L25" s="24">
        <f t="shared" si="4"/>
        <v>795</v>
      </c>
      <c r="M25" s="33">
        <v>1343</v>
      </c>
      <c r="N25" s="41">
        <f t="shared" si="5"/>
        <v>-548</v>
      </c>
    </row>
    <row r="26" spans="2:15" x14ac:dyDescent="0.3">
      <c r="B26" s="22"/>
      <c r="C26" s="22"/>
      <c r="D26" s="22"/>
      <c r="E26" s="22"/>
      <c r="F26" s="22" t="s">
        <v>23</v>
      </c>
      <c r="G26" s="24"/>
      <c r="H26" s="25"/>
      <c r="I26" s="25"/>
      <c r="J26" s="24"/>
      <c r="K26" s="24">
        <v>4216</v>
      </c>
      <c r="L26" s="24">
        <f t="shared" si="4"/>
        <v>4216</v>
      </c>
      <c r="M26" s="33">
        <v>4200</v>
      </c>
      <c r="N26" s="41">
        <f t="shared" si="5"/>
        <v>16</v>
      </c>
    </row>
    <row r="27" spans="2:15" x14ac:dyDescent="0.3">
      <c r="B27" s="22"/>
      <c r="C27" s="22"/>
      <c r="D27" s="22"/>
      <c r="E27" s="22"/>
      <c r="F27" s="22" t="s">
        <v>24</v>
      </c>
      <c r="G27" s="24"/>
      <c r="H27" s="25"/>
      <c r="I27" s="25"/>
      <c r="J27" s="24" t="s">
        <v>46</v>
      </c>
      <c r="K27" s="24">
        <v>6644</v>
      </c>
      <c r="L27" s="24">
        <f t="shared" si="4"/>
        <v>6644</v>
      </c>
      <c r="M27" s="33">
        <v>10350</v>
      </c>
      <c r="N27" s="41">
        <f t="shared" si="5"/>
        <v>-3706</v>
      </c>
    </row>
    <row r="28" spans="2:15" x14ac:dyDescent="0.3">
      <c r="B28" s="22"/>
      <c r="C28" s="22"/>
      <c r="D28" s="22"/>
      <c r="E28" s="22"/>
      <c r="F28" s="22" t="s">
        <v>25</v>
      </c>
      <c r="G28" s="24">
        <v>2280</v>
      </c>
      <c r="H28" s="25"/>
      <c r="I28" s="25"/>
      <c r="J28" s="25"/>
      <c r="K28" s="24">
        <v>105</v>
      </c>
      <c r="L28" s="24">
        <f t="shared" si="4"/>
        <v>2385</v>
      </c>
      <c r="M28" s="33">
        <v>2693</v>
      </c>
      <c r="N28" s="41">
        <f t="shared" si="5"/>
        <v>-308</v>
      </c>
    </row>
    <row r="29" spans="2:15" x14ac:dyDescent="0.3">
      <c r="B29" s="22"/>
      <c r="C29" s="22"/>
      <c r="D29" s="22"/>
      <c r="E29" s="22"/>
      <c r="F29" s="22" t="s">
        <v>51</v>
      </c>
      <c r="G29" s="24"/>
      <c r="H29" s="25"/>
      <c r="I29" s="25" t="s">
        <v>46</v>
      </c>
      <c r="J29" s="25"/>
      <c r="K29" s="24" t="s">
        <v>46</v>
      </c>
      <c r="L29" s="24">
        <f t="shared" si="4"/>
        <v>0</v>
      </c>
      <c r="M29" s="99"/>
      <c r="N29" s="41">
        <f t="shared" si="5"/>
        <v>0</v>
      </c>
    </row>
    <row r="30" spans="2:15" x14ac:dyDescent="0.3">
      <c r="B30" s="22"/>
      <c r="C30" s="22"/>
      <c r="D30" s="22"/>
      <c r="E30" s="22"/>
      <c r="F30" s="22" t="s">
        <v>37</v>
      </c>
      <c r="G30" s="24"/>
      <c r="H30" s="24"/>
      <c r="I30" s="33" t="s">
        <v>46</v>
      </c>
      <c r="J30" s="24"/>
      <c r="K30" s="24"/>
      <c r="L30" s="24">
        <f t="shared" si="4"/>
        <v>0</v>
      </c>
      <c r="M30" s="24">
        <v>400</v>
      </c>
      <c r="N30" s="41">
        <f t="shared" si="5"/>
        <v>-400</v>
      </c>
    </row>
    <row r="31" spans="2:15" x14ac:dyDescent="0.3">
      <c r="B31" s="22"/>
      <c r="C31" s="22"/>
      <c r="D31" s="22"/>
      <c r="E31" s="22"/>
      <c r="F31" s="22" t="s">
        <v>52</v>
      </c>
      <c r="G31" s="24" t="s">
        <v>46</v>
      </c>
      <c r="H31" s="24"/>
      <c r="I31" s="33"/>
      <c r="J31" s="24"/>
      <c r="K31" s="24"/>
      <c r="L31" s="24">
        <f t="shared" si="4"/>
        <v>0</v>
      </c>
      <c r="M31" s="24"/>
      <c r="N31" s="41">
        <f t="shared" si="5"/>
        <v>0</v>
      </c>
    </row>
    <row r="32" spans="2:15" x14ac:dyDescent="0.3">
      <c r="B32" s="22"/>
      <c r="C32" s="22"/>
      <c r="D32" s="22"/>
      <c r="E32" s="22"/>
      <c r="F32" s="22" t="s">
        <v>32</v>
      </c>
      <c r="G32" s="24"/>
      <c r="H32" s="24"/>
      <c r="I32" s="24"/>
      <c r="J32" s="24"/>
      <c r="K32" s="33">
        <v>1372.4</v>
      </c>
      <c r="L32" s="24">
        <f t="shared" si="4"/>
        <v>1372.4</v>
      </c>
      <c r="M32" s="24">
        <v>855</v>
      </c>
      <c r="N32" s="41">
        <f t="shared" si="5"/>
        <v>517.40000000000009</v>
      </c>
    </row>
    <row r="33" spans="1:14" x14ac:dyDescent="0.3">
      <c r="B33" s="22"/>
      <c r="C33" s="22"/>
      <c r="D33" s="22"/>
      <c r="E33" s="22"/>
      <c r="F33" s="22" t="s">
        <v>33</v>
      </c>
      <c r="G33" s="24"/>
      <c r="H33" s="24"/>
      <c r="I33" s="24"/>
      <c r="J33" s="24"/>
      <c r="K33" s="33">
        <v>250</v>
      </c>
      <c r="L33" s="24">
        <f t="shared" si="4"/>
        <v>250</v>
      </c>
      <c r="M33" s="24"/>
      <c r="N33" s="41">
        <f t="shared" si="5"/>
        <v>250</v>
      </c>
    </row>
    <row r="34" spans="1:14" x14ac:dyDescent="0.3">
      <c r="B34" s="22"/>
      <c r="C34" s="22"/>
      <c r="D34" s="22"/>
      <c r="E34" s="22"/>
      <c r="F34" s="22" t="s">
        <v>147</v>
      </c>
      <c r="G34" s="26"/>
      <c r="H34" s="26" t="s">
        <v>46</v>
      </c>
      <c r="I34" s="26"/>
      <c r="J34" s="26" t="s">
        <v>46</v>
      </c>
      <c r="K34" s="42">
        <v>-50</v>
      </c>
      <c r="L34" s="24">
        <f t="shared" si="4"/>
        <v>-50</v>
      </c>
      <c r="M34" s="49"/>
      <c r="N34" s="43">
        <f t="shared" si="5"/>
        <v>-50</v>
      </c>
    </row>
    <row r="35" spans="1:14" x14ac:dyDescent="0.3">
      <c r="B35" s="22"/>
      <c r="C35" s="22"/>
      <c r="D35" s="22"/>
      <c r="E35" s="22" t="s">
        <v>26</v>
      </c>
      <c r="F35" s="22"/>
      <c r="G35" s="30">
        <f t="shared" ref="G35:N35" si="6">ROUND(SUM(G20:G34),5)</f>
        <v>2280</v>
      </c>
      <c r="H35" s="30">
        <f t="shared" si="6"/>
        <v>0</v>
      </c>
      <c r="I35" s="30">
        <f t="shared" si="6"/>
        <v>0</v>
      </c>
      <c r="J35" s="30">
        <f t="shared" si="6"/>
        <v>13682</v>
      </c>
      <c r="K35" s="30">
        <f t="shared" si="6"/>
        <v>40566.199999999997</v>
      </c>
      <c r="L35" s="50">
        <f t="shared" si="6"/>
        <v>56528.6</v>
      </c>
      <c r="M35" s="30">
        <f t="shared" si="6"/>
        <v>64897</v>
      </c>
      <c r="N35" s="30">
        <f t="shared" si="6"/>
        <v>-8368.4</v>
      </c>
    </row>
    <row r="36" spans="1:14" x14ac:dyDescent="0.3">
      <c r="B36" s="22"/>
      <c r="C36" s="22" t="s">
        <v>27</v>
      </c>
      <c r="D36" s="22"/>
      <c r="E36" s="22"/>
      <c r="F36" s="22"/>
      <c r="G36" s="30">
        <f t="shared" ref="G36:N36" si="7">ROUND(G6+G18-G35,5)</f>
        <v>32040</v>
      </c>
      <c r="H36" s="30">
        <f t="shared" si="7"/>
        <v>1762</v>
      </c>
      <c r="I36" s="30">
        <f t="shared" si="7"/>
        <v>0</v>
      </c>
      <c r="J36" s="30">
        <f t="shared" si="7"/>
        <v>14247</v>
      </c>
      <c r="K36" s="30">
        <f t="shared" si="7"/>
        <v>-38063.800000000003</v>
      </c>
      <c r="L36" s="51">
        <f t="shared" si="7"/>
        <v>9984.7999999999993</v>
      </c>
      <c r="M36" s="30">
        <f t="shared" si="7"/>
        <v>-25172</v>
      </c>
      <c r="N36" s="30">
        <f t="shared" si="7"/>
        <v>35156.800000000003</v>
      </c>
    </row>
    <row r="37" spans="1:14" x14ac:dyDescent="0.3">
      <c r="B37" s="34"/>
      <c r="C37" s="34"/>
      <c r="D37" s="34"/>
      <c r="E37" s="34"/>
      <c r="F37" s="34"/>
      <c r="G37" s="35"/>
      <c r="H37" s="35"/>
      <c r="I37" s="35"/>
      <c r="J37" s="35"/>
      <c r="K37" s="35"/>
      <c r="L37" s="35"/>
    </row>
    <row r="38" spans="1:14" x14ac:dyDescent="0.3">
      <c r="B38" s="107" t="s">
        <v>323</v>
      </c>
      <c r="C38" s="67" t="s">
        <v>280</v>
      </c>
    </row>
    <row r="39" spans="1:14" x14ac:dyDescent="0.3">
      <c r="C39" s="67" t="s">
        <v>333</v>
      </c>
      <c r="I39" s="100">
        <v>3970</v>
      </c>
      <c r="K39" s="104"/>
      <c r="L39" s="105"/>
    </row>
    <row r="40" spans="1:14" x14ac:dyDescent="0.3">
      <c r="C40" s="67" t="s">
        <v>291</v>
      </c>
      <c r="I40" s="100"/>
      <c r="K40" s="104"/>
      <c r="L40" s="105"/>
    </row>
    <row r="41" spans="1:14" x14ac:dyDescent="0.3">
      <c r="A41" s="123"/>
      <c r="D41" s="119" t="s">
        <v>328</v>
      </c>
      <c r="G41" s="118">
        <v>778</v>
      </c>
      <c r="H41" s="117" t="s">
        <v>344</v>
      </c>
    </row>
    <row r="42" spans="1:14" x14ac:dyDescent="0.3">
      <c r="C42" s="67"/>
    </row>
    <row r="43" spans="1:14" x14ac:dyDescent="0.3">
      <c r="E43" s="67"/>
    </row>
    <row r="44" spans="1:14" x14ac:dyDescent="0.3">
      <c r="B44" s="97" t="s">
        <v>53</v>
      </c>
      <c r="F44" s="67"/>
    </row>
  </sheetData>
  <mergeCells count="3">
    <mergeCell ref="B1:N1"/>
    <mergeCell ref="B2:N2"/>
    <mergeCell ref="B3:N3"/>
  </mergeCells>
  <pageMargins left="0.4" right="0.4" top="0.5" bottom="0.7" header="0" footer="0.2"/>
  <pageSetup fitToHeight="0" orientation="portrait" r:id="rId1"/>
  <headerFooter alignWithMargins="0"/>
  <ignoredErrors>
    <ignoredError sqref="B3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indexed="12"/>
    <pageSetUpPr fitToPage="1"/>
  </sheetPr>
  <dimension ref="A1:V48"/>
  <sheetViews>
    <sheetView showGridLines="0" zoomScaleNormal="100" zoomScaleSheetLayoutView="99" workbookViewId="0">
      <pane xSplit="1" ySplit="5" topLeftCell="B6" activePane="bottomRight" state="frozen"/>
      <selection pane="topRight"/>
      <selection pane="bottomLeft"/>
      <selection pane="bottomRight" activeCell="A4" sqref="A4"/>
    </sheetView>
  </sheetViews>
  <sheetFormatPr defaultRowHeight="15.05" x14ac:dyDescent="0.3"/>
  <cols>
    <col min="1" max="1" width="1.3828125" customWidth="1"/>
    <col min="2" max="2" width="1.69140625" customWidth="1"/>
    <col min="3" max="6" width="1" style="3" customWidth="1"/>
    <col min="7" max="7" width="20.07421875" style="3" customWidth="1"/>
    <col min="8" max="8" width="7.69140625" style="52" customWidth="1"/>
    <col min="9" max="10" width="1.69140625" style="3" customWidth="1"/>
    <col min="11" max="15" width="1" customWidth="1"/>
    <col min="16" max="16" width="1" style="53" customWidth="1"/>
    <col min="17" max="17" width="1" customWidth="1"/>
    <col min="18" max="18" width="17.3046875" customWidth="1"/>
    <col min="19" max="19" width="7.69140625" customWidth="1"/>
    <col min="20" max="20" width="1.69140625" customWidth="1"/>
    <col min="21" max="21" width="2.69140625" customWidth="1"/>
    <col min="22" max="22" width="9.3046875" customWidth="1"/>
  </cols>
  <sheetData>
    <row r="1" spans="1:22" s="1" customFormat="1" ht="14.55" x14ac:dyDescent="0.3">
      <c r="A1"/>
      <c r="B1" s="131" t="s">
        <v>54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/>
    </row>
    <row r="2" spans="1:22" s="1" customFormat="1" ht="19.899999999999999" x14ac:dyDescent="0.35">
      <c r="A2"/>
      <c r="B2" s="132" t="s">
        <v>55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/>
    </row>
    <row r="3" spans="1:22" s="1" customFormat="1" ht="14.55" x14ac:dyDescent="0.3">
      <c r="A3"/>
      <c r="B3" s="133">
        <v>46142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/>
    </row>
    <row r="4" spans="1:22" s="1" customFormat="1" ht="17.75" x14ac:dyDescent="0.35">
      <c r="A4"/>
      <c r="B4" s="111"/>
      <c r="C4" s="54"/>
      <c r="D4" s="54"/>
      <c r="F4" s="54"/>
      <c r="G4" s="101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96">
        <v>46158</v>
      </c>
      <c r="T4" s="54"/>
      <c r="U4"/>
    </row>
    <row r="5" spans="1:22" ht="15.05" customHeight="1" x14ac:dyDescent="0.3">
      <c r="B5" s="55"/>
      <c r="C5" s="56" t="s">
        <v>56</v>
      </c>
      <c r="D5" s="57"/>
      <c r="E5" s="57"/>
      <c r="F5" s="57"/>
      <c r="G5" s="57"/>
      <c r="H5" s="57"/>
      <c r="I5" s="69"/>
      <c r="J5" s="57"/>
      <c r="K5" s="56" t="s">
        <v>57</v>
      </c>
      <c r="L5" s="57"/>
      <c r="M5" s="57"/>
      <c r="N5" s="57"/>
      <c r="O5" s="57"/>
      <c r="P5" s="57"/>
      <c r="Q5" s="57"/>
      <c r="R5" s="57"/>
      <c r="S5" s="59"/>
      <c r="T5" s="71"/>
    </row>
    <row r="6" spans="1:22" ht="15.05" customHeight="1" x14ac:dyDescent="0.3">
      <c r="A6" s="58"/>
      <c r="B6" s="55"/>
      <c r="C6" s="57"/>
      <c r="E6" s="57" t="s">
        <v>58</v>
      </c>
      <c r="F6" s="57"/>
      <c r="G6" s="57"/>
      <c r="H6" s="57"/>
      <c r="I6" s="69"/>
      <c r="J6" s="57"/>
      <c r="K6" s="57"/>
      <c r="L6" s="57" t="s">
        <v>59</v>
      </c>
      <c r="M6" s="57"/>
      <c r="N6" s="57"/>
      <c r="O6" s="57"/>
      <c r="P6" s="57"/>
      <c r="Q6" s="57"/>
      <c r="R6" s="57"/>
      <c r="S6" s="59"/>
      <c r="T6" s="71"/>
    </row>
    <row r="7" spans="1:22" ht="15.05" customHeight="1" x14ac:dyDescent="0.3">
      <c r="B7" s="55"/>
      <c r="C7" s="57"/>
      <c r="D7" s="57"/>
      <c r="E7" s="57"/>
      <c r="F7" s="57" t="s">
        <v>61</v>
      </c>
      <c r="G7" s="57"/>
      <c r="H7" s="57"/>
      <c r="I7" s="69"/>
      <c r="J7" s="57"/>
      <c r="K7" s="57"/>
      <c r="L7" s="57"/>
      <c r="M7" s="57" t="s">
        <v>60</v>
      </c>
      <c r="N7" s="57"/>
      <c r="O7" s="57"/>
      <c r="P7" s="57"/>
      <c r="Q7" s="57"/>
      <c r="R7" s="57"/>
      <c r="S7" s="59"/>
      <c r="T7" s="71"/>
    </row>
    <row r="8" spans="1:22" ht="15.05" customHeight="1" x14ac:dyDescent="0.3">
      <c r="B8" s="55"/>
      <c r="C8" s="57"/>
      <c r="D8" s="57"/>
      <c r="E8" s="57"/>
      <c r="F8" s="57"/>
      <c r="G8" s="57" t="s">
        <v>63</v>
      </c>
      <c r="H8" s="59">
        <v>26382</v>
      </c>
      <c r="I8" s="69"/>
      <c r="J8" s="57"/>
      <c r="K8" s="57"/>
      <c r="L8" s="57"/>
      <c r="M8" s="57"/>
      <c r="N8" s="57" t="s">
        <v>62</v>
      </c>
      <c r="O8" s="57"/>
      <c r="P8" s="57"/>
      <c r="Q8" s="57"/>
      <c r="R8" s="57"/>
      <c r="S8" s="59"/>
      <c r="T8" s="71"/>
    </row>
    <row r="9" spans="1:22" ht="15.05" customHeight="1" thickBot="1" x14ac:dyDescent="0.35">
      <c r="B9" s="55"/>
      <c r="C9" s="57"/>
      <c r="D9" s="57"/>
      <c r="E9" s="57"/>
      <c r="F9" s="57"/>
      <c r="G9" s="57" t="s">
        <v>65</v>
      </c>
      <c r="H9" s="59">
        <v>76261</v>
      </c>
      <c r="I9" s="69"/>
      <c r="J9" s="57"/>
      <c r="K9" s="57"/>
      <c r="L9" s="57"/>
      <c r="M9" s="57"/>
      <c r="N9" s="57"/>
      <c r="O9" s="57" t="s">
        <v>64</v>
      </c>
      <c r="P9" s="57"/>
      <c r="Q9" s="57"/>
      <c r="R9" s="57"/>
      <c r="S9" s="60">
        <v>0</v>
      </c>
      <c r="T9" s="71"/>
      <c r="V9" s="70"/>
    </row>
    <row r="10" spans="1:22" ht="15.05" customHeight="1" x14ac:dyDescent="0.3">
      <c r="B10" s="55"/>
      <c r="C10" s="57"/>
      <c r="D10" s="57"/>
      <c r="G10" s="52"/>
      <c r="H10" s="98"/>
      <c r="I10" s="69"/>
      <c r="J10" s="57"/>
      <c r="K10" s="57"/>
      <c r="L10" s="57"/>
      <c r="M10" s="57"/>
      <c r="O10" s="57"/>
      <c r="P10" s="57"/>
      <c r="Q10" s="57"/>
      <c r="R10" s="61" t="s">
        <v>66</v>
      </c>
      <c r="S10" s="62">
        <f>ROUND(SUM(S8:S9),5)</f>
        <v>0</v>
      </c>
      <c r="T10" s="71"/>
    </row>
    <row r="11" spans="1:22" ht="15.05" customHeight="1" thickBot="1" x14ac:dyDescent="0.35">
      <c r="B11" s="55"/>
      <c r="C11" s="57"/>
      <c r="G11" s="57" t="s">
        <v>68</v>
      </c>
      <c r="H11" s="60">
        <v>2</v>
      </c>
      <c r="I11" s="69"/>
      <c r="J11" s="57"/>
      <c r="K11" s="70"/>
      <c r="L11" s="70"/>
      <c r="M11" s="70"/>
      <c r="N11" s="57" t="s">
        <v>67</v>
      </c>
      <c r="O11" s="70"/>
      <c r="P11" s="70"/>
      <c r="Q11" s="70"/>
      <c r="R11" s="70"/>
      <c r="S11" s="59"/>
      <c r="T11" s="71"/>
    </row>
    <row r="12" spans="1:22" ht="15.05" customHeight="1" thickBot="1" x14ac:dyDescent="0.35">
      <c r="B12" s="55"/>
      <c r="E12" s="57"/>
      <c r="G12" s="103" t="s">
        <v>70</v>
      </c>
      <c r="H12" s="62">
        <f>ROUND(SUM(H8:H11),5)</f>
        <v>102645</v>
      </c>
      <c r="I12" s="69"/>
      <c r="J12" s="57"/>
      <c r="K12" s="70"/>
      <c r="L12" s="70"/>
      <c r="M12" s="70"/>
      <c r="N12" s="70"/>
      <c r="O12" s="57" t="s">
        <v>121</v>
      </c>
      <c r="P12" s="70"/>
      <c r="Q12" s="70"/>
      <c r="R12" s="70"/>
      <c r="S12" s="60">
        <v>1283</v>
      </c>
      <c r="T12" s="71"/>
    </row>
    <row r="13" spans="1:22" ht="15.05" customHeight="1" x14ac:dyDescent="0.3">
      <c r="B13" s="55"/>
      <c r="D13" s="57"/>
      <c r="E13" s="57"/>
      <c r="F13" s="57" t="s">
        <v>72</v>
      </c>
      <c r="G13" s="57"/>
      <c r="H13" s="59"/>
      <c r="I13" s="69"/>
      <c r="J13" s="57"/>
      <c r="K13" s="70"/>
      <c r="L13" s="70"/>
      <c r="M13" s="70"/>
      <c r="O13" s="70"/>
      <c r="P13" s="70"/>
      <c r="Q13" s="70"/>
      <c r="R13" s="61" t="s">
        <v>69</v>
      </c>
      <c r="S13" s="62">
        <f>ROUND(SUM(S11:S12),5)</f>
        <v>1283</v>
      </c>
      <c r="T13" s="71"/>
    </row>
    <row r="14" spans="1:22" ht="15.05" customHeight="1" x14ac:dyDescent="0.3">
      <c r="B14" s="55"/>
      <c r="C14" s="57"/>
      <c r="D14" s="57"/>
      <c r="E14" s="57"/>
      <c r="F14" s="57"/>
      <c r="G14" s="57" t="s">
        <v>74</v>
      </c>
      <c r="H14" s="59">
        <v>50</v>
      </c>
      <c r="I14" s="69"/>
      <c r="J14" s="57"/>
      <c r="K14" s="57"/>
      <c r="L14" s="57"/>
      <c r="M14" s="57"/>
      <c r="N14" s="57" t="s">
        <v>71</v>
      </c>
      <c r="O14" s="57"/>
      <c r="P14" s="57"/>
      <c r="Q14" s="57"/>
      <c r="R14" s="57"/>
      <c r="S14" s="59"/>
      <c r="T14" s="71"/>
    </row>
    <row r="15" spans="1:22" ht="15.05" customHeight="1" thickBot="1" x14ac:dyDescent="0.35">
      <c r="B15" s="55"/>
      <c r="C15" s="57"/>
      <c r="E15" s="57"/>
      <c r="F15" s="57"/>
      <c r="G15" s="57" t="s">
        <v>76</v>
      </c>
      <c r="H15" s="60">
        <v>0</v>
      </c>
      <c r="I15" s="69"/>
      <c r="J15" s="57"/>
      <c r="K15" s="57"/>
      <c r="L15" s="57"/>
      <c r="M15" s="57"/>
      <c r="N15" s="57"/>
      <c r="O15" s="57" t="s">
        <v>73</v>
      </c>
      <c r="P15" s="57"/>
      <c r="Q15" s="57"/>
      <c r="R15" s="57"/>
      <c r="S15" s="59"/>
      <c r="T15" s="71"/>
    </row>
    <row r="16" spans="1:22" ht="15.05" customHeight="1" thickBot="1" x14ac:dyDescent="0.35">
      <c r="B16" s="55"/>
      <c r="C16" s="57"/>
      <c r="E16" s="57"/>
      <c r="G16" s="103" t="s">
        <v>78</v>
      </c>
      <c r="H16" s="66">
        <f>H14+H15</f>
        <v>50</v>
      </c>
      <c r="I16" s="69"/>
      <c r="J16" s="57"/>
      <c r="K16" s="57"/>
      <c r="L16" s="57"/>
      <c r="M16" s="57"/>
      <c r="N16" s="57"/>
      <c r="O16" s="57"/>
      <c r="P16" s="61" t="s">
        <v>75</v>
      </c>
      <c r="Q16" s="57"/>
      <c r="R16" s="57"/>
      <c r="S16" s="59"/>
      <c r="T16" s="71"/>
    </row>
    <row r="17" spans="1:22" ht="15.05" customHeight="1" thickBot="1" x14ac:dyDescent="0.35">
      <c r="B17" s="55"/>
      <c r="C17" s="57"/>
      <c r="E17" s="57" t="s">
        <v>81</v>
      </c>
      <c r="G17" s="57"/>
      <c r="H17" s="60">
        <v>-952</v>
      </c>
      <c r="I17" s="69"/>
      <c r="J17" s="57"/>
      <c r="K17" s="57"/>
      <c r="L17" s="57"/>
      <c r="M17" s="57"/>
      <c r="N17" s="57"/>
      <c r="O17" s="57"/>
      <c r="P17" s="57"/>
      <c r="Q17" s="61" t="s">
        <v>77</v>
      </c>
      <c r="S17" s="59">
        <v>0</v>
      </c>
      <c r="T17" s="71"/>
    </row>
    <row r="18" spans="1:22" s="3" customFormat="1" ht="15.05" customHeight="1" thickBot="1" x14ac:dyDescent="0.35">
      <c r="B18" s="63"/>
      <c r="C18" s="57"/>
      <c r="D18" s="57"/>
      <c r="F18" s="57"/>
      <c r="G18" s="61" t="s">
        <v>84</v>
      </c>
      <c r="H18" s="66">
        <f>H17</f>
        <v>-952</v>
      </c>
      <c r="I18" s="69"/>
      <c r="J18" s="57"/>
      <c r="K18" s="57"/>
      <c r="L18" s="57"/>
      <c r="M18" s="57"/>
      <c r="N18" s="57"/>
      <c r="O18" s="57"/>
      <c r="P18" s="57"/>
      <c r="Q18" s="61" t="s">
        <v>79</v>
      </c>
      <c r="R18" s="57"/>
      <c r="S18" s="59"/>
      <c r="T18" s="71"/>
    </row>
    <row r="19" spans="1:22" ht="15.05" customHeight="1" x14ac:dyDescent="0.3">
      <c r="B19" s="65"/>
      <c r="C19" s="57"/>
      <c r="D19" s="57"/>
      <c r="F19" s="57" t="s">
        <v>13</v>
      </c>
      <c r="H19" s="3"/>
      <c r="I19" s="69"/>
      <c r="J19" s="57"/>
      <c r="K19" s="57"/>
      <c r="L19" s="57"/>
      <c r="M19" s="57"/>
      <c r="N19" s="57"/>
      <c r="O19" s="57"/>
      <c r="P19" s="57"/>
      <c r="Q19" s="57"/>
      <c r="R19" s="57" t="s">
        <v>80</v>
      </c>
      <c r="S19" s="108">
        <v>-136</v>
      </c>
      <c r="T19" s="71"/>
    </row>
    <row r="20" spans="1:22" s="3" customFormat="1" ht="15.05" customHeight="1" x14ac:dyDescent="0.3">
      <c r="B20" s="63"/>
      <c r="C20" s="57"/>
      <c r="D20" s="57"/>
      <c r="G20" s="57" t="s">
        <v>254</v>
      </c>
      <c r="H20" s="91">
        <v>28</v>
      </c>
      <c r="I20" s="69"/>
      <c r="J20" s="57"/>
      <c r="K20" s="57"/>
      <c r="L20" s="57"/>
      <c r="M20" s="57"/>
      <c r="N20" s="57"/>
      <c r="O20" s="57"/>
      <c r="P20" s="57"/>
      <c r="Q20" s="57"/>
      <c r="R20" s="57" t="s">
        <v>82</v>
      </c>
      <c r="S20" s="59">
        <v>0</v>
      </c>
      <c r="T20" s="71"/>
    </row>
    <row r="21" spans="1:22" s="3" customFormat="1" ht="15.05" customHeight="1" x14ac:dyDescent="0.3">
      <c r="B21" s="63"/>
      <c r="C21" s="57"/>
      <c r="D21" s="57"/>
      <c r="G21" s="57" t="s">
        <v>335</v>
      </c>
      <c r="H21" s="91">
        <v>797</v>
      </c>
      <c r="I21" s="69"/>
      <c r="J21" s="57"/>
      <c r="K21" s="57"/>
      <c r="L21" s="57"/>
      <c r="M21" s="57"/>
      <c r="N21" s="57"/>
      <c r="O21" s="57"/>
      <c r="P21" s="57"/>
      <c r="Q21" s="57"/>
      <c r="R21" s="57"/>
      <c r="S21" s="59"/>
      <c r="T21" s="71"/>
    </row>
    <row r="22" spans="1:22" ht="15.05" customHeight="1" x14ac:dyDescent="0.3">
      <c r="B22" s="63"/>
      <c r="D22" s="57"/>
      <c r="G22" s="57" t="s">
        <v>253</v>
      </c>
      <c r="H22" s="59">
        <v>32019</v>
      </c>
      <c r="I22" s="69"/>
      <c r="J22" s="57"/>
      <c r="K22" s="57"/>
      <c r="L22" s="57"/>
      <c r="M22" s="57"/>
      <c r="N22" s="57"/>
      <c r="O22" s="57"/>
      <c r="P22" s="57"/>
      <c r="Q22" s="57"/>
      <c r="R22" s="57" t="s">
        <v>83</v>
      </c>
      <c r="S22" s="59">
        <v>49</v>
      </c>
      <c r="T22" s="71"/>
      <c r="V22" s="70"/>
    </row>
    <row r="23" spans="1:22" ht="15.05" customHeight="1" thickBot="1" x14ac:dyDescent="0.35">
      <c r="B23" s="63"/>
      <c r="G23" s="57" t="s">
        <v>253</v>
      </c>
      <c r="H23" s="59">
        <v>26015</v>
      </c>
      <c r="I23" s="69"/>
      <c r="J23" s="57"/>
      <c r="K23" s="57"/>
      <c r="L23" s="57"/>
      <c r="M23" s="57"/>
      <c r="N23" s="57"/>
      <c r="O23" s="57"/>
      <c r="P23" s="57"/>
      <c r="Q23" s="57"/>
      <c r="R23" s="57" t="s">
        <v>85</v>
      </c>
      <c r="S23" s="109">
        <v>-58</v>
      </c>
      <c r="T23" s="71"/>
    </row>
    <row r="24" spans="1:22" ht="15.05" customHeight="1" x14ac:dyDescent="0.3">
      <c r="B24" s="63"/>
      <c r="G24" s="57" t="s">
        <v>294</v>
      </c>
      <c r="H24" s="59">
        <v>26028</v>
      </c>
      <c r="I24" s="69"/>
      <c r="J24" s="57"/>
      <c r="K24" s="57"/>
      <c r="L24" s="57"/>
      <c r="M24" s="57"/>
      <c r="N24" s="57"/>
      <c r="O24" s="57"/>
      <c r="P24" s="57"/>
      <c r="Q24" s="57"/>
      <c r="R24" s="103" t="s">
        <v>86</v>
      </c>
      <c r="S24" s="110">
        <f>ROUND(SUM(S18:S23),5)</f>
        <v>-145</v>
      </c>
      <c r="T24" s="71"/>
    </row>
    <row r="25" spans="1:22" ht="15.05" customHeight="1" thickBot="1" x14ac:dyDescent="0.35">
      <c r="B25" s="63"/>
      <c r="D25" s="57"/>
      <c r="G25" s="57" t="s">
        <v>277</v>
      </c>
      <c r="H25" s="59">
        <v>80993</v>
      </c>
      <c r="I25" s="69"/>
      <c r="J25" s="57"/>
      <c r="K25" s="57"/>
      <c r="L25" s="57"/>
      <c r="M25" s="57"/>
      <c r="N25" s="57"/>
      <c r="O25" s="57"/>
      <c r="P25" s="57"/>
      <c r="Q25" s="61" t="s">
        <v>119</v>
      </c>
      <c r="R25" s="57"/>
      <c r="S25" s="91">
        <v>0</v>
      </c>
      <c r="T25" s="71"/>
    </row>
    <row r="26" spans="1:22" ht="15.05" customHeight="1" thickBot="1" x14ac:dyDescent="0.35">
      <c r="B26" s="63"/>
      <c r="C26" s="57"/>
      <c r="D26" s="57"/>
      <c r="G26" s="57" t="s">
        <v>255</v>
      </c>
      <c r="H26" s="59">
        <v>-55</v>
      </c>
      <c r="I26" s="69"/>
      <c r="J26" s="57"/>
      <c r="K26" s="57"/>
      <c r="L26" s="57"/>
      <c r="M26" s="57"/>
      <c r="N26" s="57"/>
      <c r="O26" s="57"/>
      <c r="P26" s="61" t="s">
        <v>88</v>
      </c>
      <c r="Q26" s="61"/>
      <c r="R26" s="57"/>
      <c r="S26" s="66">
        <f>S17+S24+S25</f>
        <v>-145</v>
      </c>
      <c r="T26" s="71"/>
    </row>
    <row r="27" spans="1:22" ht="15.05" customHeight="1" thickBot="1" x14ac:dyDescent="0.35">
      <c r="B27" s="63"/>
      <c r="C27" s="57"/>
      <c r="D27" s="57"/>
      <c r="G27" s="103" t="s">
        <v>174</v>
      </c>
      <c r="H27" s="102">
        <f>SUM(H20:H26)</f>
        <v>165825</v>
      </c>
      <c r="I27" s="69"/>
      <c r="J27" s="57"/>
      <c r="K27" s="57"/>
      <c r="L27" s="57"/>
      <c r="M27" s="57"/>
      <c r="N27" s="57"/>
      <c r="O27" s="57"/>
      <c r="T27" s="71"/>
    </row>
    <row r="28" spans="1:22" ht="15.05" customHeight="1" x14ac:dyDescent="0.3">
      <c r="B28" s="63"/>
      <c r="C28" s="57"/>
      <c r="D28" s="57"/>
      <c r="F28" s="57"/>
      <c r="G28" s="103" t="s">
        <v>256</v>
      </c>
      <c r="H28" s="59">
        <f>H12+H16+H18+H27</f>
        <v>267568</v>
      </c>
      <c r="I28" s="69"/>
      <c r="J28" s="5"/>
      <c r="K28" s="57"/>
      <c r="L28" s="57"/>
      <c r="M28" s="57"/>
      <c r="N28" s="57"/>
      <c r="O28" s="57"/>
      <c r="P28" s="61" t="s">
        <v>131</v>
      </c>
      <c r="Q28" s="57"/>
      <c r="R28" s="57"/>
      <c r="S28" s="59"/>
      <c r="T28" s="71"/>
    </row>
    <row r="29" spans="1:22" ht="15.05" customHeight="1" x14ac:dyDescent="0.3">
      <c r="B29" s="63"/>
      <c r="E29" s="57" t="s">
        <v>87</v>
      </c>
      <c r="F29" s="5"/>
      <c r="G29" s="5"/>
      <c r="H29" s="57"/>
      <c r="I29" s="69"/>
      <c r="J29" s="5"/>
      <c r="K29" s="57"/>
      <c r="L29" s="57"/>
      <c r="M29" s="57"/>
      <c r="N29" s="57"/>
      <c r="O29" s="57"/>
      <c r="P29" s="57"/>
      <c r="Q29" s="57" t="s">
        <v>129</v>
      </c>
      <c r="R29" s="57"/>
      <c r="S29" s="59"/>
      <c r="T29" s="71"/>
    </row>
    <row r="30" spans="1:22" ht="15.05" customHeight="1" x14ac:dyDescent="0.3">
      <c r="B30" s="63"/>
      <c r="E30" s="5"/>
      <c r="F30" s="57" t="s">
        <v>89</v>
      </c>
      <c r="G30" s="5"/>
      <c r="H30" s="57"/>
      <c r="I30" s="69"/>
      <c r="J30" s="5"/>
      <c r="K30" s="57"/>
      <c r="L30" s="57"/>
      <c r="M30" s="57"/>
      <c r="N30" s="57"/>
      <c r="O30" s="70"/>
      <c r="P30" s="70"/>
      <c r="Q30" s="70"/>
      <c r="R30" s="57" t="s">
        <v>130</v>
      </c>
      <c r="S30" s="59">
        <v>0</v>
      </c>
      <c r="T30" s="71"/>
    </row>
    <row r="31" spans="1:22" ht="15.05" customHeight="1" thickBot="1" x14ac:dyDescent="0.35">
      <c r="B31" s="63"/>
      <c r="E31" s="5"/>
      <c r="F31" s="5"/>
      <c r="G31" s="57" t="s">
        <v>90</v>
      </c>
      <c r="H31" s="60">
        <v>0</v>
      </c>
      <c r="I31" s="69"/>
      <c r="J31" s="5"/>
      <c r="K31" s="70"/>
      <c r="L31" s="70"/>
      <c r="M31" s="70"/>
      <c r="N31" s="70"/>
      <c r="O31" s="70"/>
      <c r="P31" s="70"/>
      <c r="Q31" s="70"/>
      <c r="R31" s="57" t="s">
        <v>93</v>
      </c>
      <c r="S31" s="60">
        <v>0</v>
      </c>
      <c r="T31" s="71"/>
    </row>
    <row r="32" spans="1:22" s="3" customFormat="1" ht="15.05" customHeight="1" thickBot="1" x14ac:dyDescent="0.35">
      <c r="A32"/>
      <c r="B32" s="63"/>
      <c r="E32" s="5"/>
      <c r="F32" s="57" t="s">
        <v>91</v>
      </c>
      <c r="G32" s="5"/>
      <c r="H32" s="64">
        <f>ROUND(SUM(H30:H31),5)</f>
        <v>0</v>
      </c>
      <c r="I32" s="69"/>
      <c r="J32" s="57"/>
      <c r="K32" s="70"/>
      <c r="L32" s="70"/>
      <c r="M32" s="70"/>
      <c r="N32" s="70"/>
      <c r="O32" s="57"/>
      <c r="P32" s="57"/>
      <c r="R32" s="103" t="s">
        <v>94</v>
      </c>
      <c r="S32" s="72">
        <f>S30+S31</f>
        <v>0</v>
      </c>
      <c r="T32" s="71"/>
    </row>
    <row r="33" spans="1:20" ht="15.05" customHeight="1" thickBot="1" x14ac:dyDescent="0.35">
      <c r="B33" s="63"/>
      <c r="C33" s="57"/>
      <c r="E33" s="57" t="s">
        <v>92</v>
      </c>
      <c r="F33" s="5"/>
      <c r="G33" s="5"/>
      <c r="H33" s="64">
        <f>ROUND(H29+H32,5)</f>
        <v>0</v>
      </c>
      <c r="I33" s="69"/>
      <c r="J33" s="57"/>
      <c r="K33" s="57"/>
      <c r="L33" s="57"/>
      <c r="M33" s="57"/>
      <c r="N33" s="57"/>
      <c r="O33" s="57"/>
      <c r="P33" s="70"/>
      <c r="Q33" s="57" t="s">
        <v>96</v>
      </c>
      <c r="R33" s="57"/>
      <c r="S33" s="60">
        <v>8.4</v>
      </c>
      <c r="T33" s="71"/>
    </row>
    <row r="34" spans="1:20" ht="15.05" customHeight="1" x14ac:dyDescent="0.3">
      <c r="B34" s="63"/>
      <c r="C34" s="57"/>
      <c r="E34" s="57"/>
      <c r="F34" s="57"/>
      <c r="G34" s="103" t="s">
        <v>95</v>
      </c>
      <c r="H34" s="62">
        <f>H28+H33</f>
        <v>267568</v>
      </c>
      <c r="I34" s="69"/>
      <c r="J34" s="57"/>
      <c r="K34" s="57"/>
      <c r="L34" s="57"/>
      <c r="M34" s="57"/>
      <c r="N34" s="57"/>
      <c r="O34" s="57"/>
      <c r="Q34" s="57"/>
      <c r="R34" s="103" t="s">
        <v>98</v>
      </c>
      <c r="S34" s="62">
        <f>S32+S33</f>
        <v>8.4</v>
      </c>
      <c r="T34" s="71"/>
    </row>
    <row r="35" spans="1:20" ht="15.05" customHeight="1" x14ac:dyDescent="0.3">
      <c r="B35" s="63"/>
      <c r="C35" s="57"/>
      <c r="D35" s="57" t="s">
        <v>97</v>
      </c>
      <c r="E35" s="57"/>
      <c r="F35" s="57"/>
      <c r="G35" s="57"/>
      <c r="H35" s="59"/>
      <c r="I35" s="69"/>
      <c r="J35" s="57"/>
      <c r="K35" s="57"/>
      <c r="L35" s="57"/>
      <c r="M35" s="57"/>
      <c r="N35" s="57"/>
      <c r="P35" s="93" t="s">
        <v>120</v>
      </c>
      <c r="S35" s="59"/>
      <c r="T35" s="71"/>
    </row>
    <row r="36" spans="1:20" s="3" customFormat="1" ht="15.05" customHeight="1" thickBot="1" x14ac:dyDescent="0.35">
      <c r="A36"/>
      <c r="B36" s="63"/>
      <c r="C36" s="57"/>
      <c r="D36" s="57"/>
      <c r="E36" s="61" t="s">
        <v>99</v>
      </c>
      <c r="F36" s="57"/>
      <c r="G36" s="57"/>
      <c r="H36" s="59"/>
      <c r="I36" s="69"/>
      <c r="J36" s="57"/>
      <c r="K36" s="57"/>
      <c r="L36" s="57"/>
      <c r="M36" s="57"/>
      <c r="N36" s="57"/>
      <c r="O36" s="57" t="s">
        <v>101</v>
      </c>
      <c r="P36" s="57"/>
      <c r="Q36" s="57"/>
      <c r="R36" s="57"/>
      <c r="S36" s="60">
        <f>S26+S34</f>
        <v>-136.6</v>
      </c>
      <c r="T36" s="71"/>
    </row>
    <row r="37" spans="1:20" ht="15.05" customHeight="1" thickBot="1" x14ac:dyDescent="0.35">
      <c r="B37" s="63"/>
      <c r="C37" s="57"/>
      <c r="D37" s="57"/>
      <c r="E37" s="57"/>
      <c r="F37" s="57" t="s">
        <v>100</v>
      </c>
      <c r="G37" s="57"/>
      <c r="H37" s="59"/>
      <c r="I37" s="69"/>
      <c r="J37" s="57"/>
      <c r="K37" s="57"/>
      <c r="L37" s="57"/>
      <c r="M37" s="57"/>
      <c r="N37" s="61" t="s">
        <v>103</v>
      </c>
      <c r="O37" s="57"/>
      <c r="P37" s="57"/>
      <c r="Q37" s="57"/>
      <c r="R37" s="57"/>
      <c r="S37" s="64">
        <f>S36</f>
        <v>-136.6</v>
      </c>
      <c r="T37" s="71"/>
    </row>
    <row r="38" spans="1:20" s="3" customFormat="1" ht="15.05" customHeight="1" thickBot="1" x14ac:dyDescent="0.35">
      <c r="A38"/>
      <c r="B38" s="63"/>
      <c r="C38" s="57"/>
      <c r="D38" s="57"/>
      <c r="E38" s="57"/>
      <c r="F38" s="57"/>
      <c r="G38" s="57" t="s">
        <v>102</v>
      </c>
      <c r="H38" s="59">
        <v>1750</v>
      </c>
      <c r="I38" s="69"/>
      <c r="J38" s="70"/>
      <c r="K38" s="57"/>
      <c r="L38" s="57"/>
      <c r="M38" s="57" t="s">
        <v>105</v>
      </c>
      <c r="N38" s="57"/>
      <c r="O38" s="57"/>
      <c r="P38" s="57"/>
      <c r="Q38" s="57"/>
      <c r="R38" s="57"/>
      <c r="S38" s="64">
        <f>ROUND(S9+S12+S15+S37,5)</f>
        <v>1146.4000000000001</v>
      </c>
      <c r="T38" s="71"/>
    </row>
    <row r="39" spans="1:20" s="3" customFormat="1" ht="15.05" customHeight="1" x14ac:dyDescent="0.3">
      <c r="A39"/>
      <c r="B39" s="63"/>
      <c r="C39" s="57"/>
      <c r="D39" s="57"/>
      <c r="E39" s="57"/>
      <c r="F39" s="57"/>
      <c r="G39" s="57" t="s">
        <v>104</v>
      </c>
      <c r="H39" s="59">
        <v>959</v>
      </c>
      <c r="I39" s="69"/>
      <c r="J39" s="52"/>
      <c r="K39" s="57"/>
      <c r="M39" s="57"/>
      <c r="N39" s="57"/>
      <c r="O39" s="57"/>
      <c r="P39" s="57"/>
      <c r="Q39" s="57"/>
      <c r="R39" s="103" t="s">
        <v>107</v>
      </c>
      <c r="S39" s="62">
        <f>ROUND(S8+S38,5)</f>
        <v>1146.4000000000001</v>
      </c>
      <c r="T39" s="71"/>
    </row>
    <row r="40" spans="1:20" s="3" customFormat="1" ht="15.05" customHeight="1" thickBot="1" x14ac:dyDescent="0.35">
      <c r="A40"/>
      <c r="B40" s="63"/>
      <c r="C40" s="57"/>
      <c r="D40" s="57"/>
      <c r="E40" s="57"/>
      <c r="F40" s="57"/>
      <c r="G40" s="57" t="s">
        <v>106</v>
      </c>
      <c r="H40" s="60">
        <v>620</v>
      </c>
      <c r="I40" s="69"/>
      <c r="J40" s="52"/>
      <c r="K40" s="57"/>
      <c r="L40" s="57" t="s">
        <v>109</v>
      </c>
      <c r="M40" s="57"/>
      <c r="N40" s="57"/>
      <c r="O40" s="57"/>
      <c r="P40" s="57"/>
      <c r="Q40" s="57"/>
      <c r="R40" s="57"/>
      <c r="S40" s="59"/>
      <c r="T40" s="71"/>
    </row>
    <row r="41" spans="1:20" s="3" customFormat="1" ht="14.55" x14ac:dyDescent="0.3">
      <c r="A41"/>
      <c r="B41" s="63"/>
      <c r="C41" s="57"/>
      <c r="D41" s="57"/>
      <c r="E41" s="57"/>
      <c r="G41" s="103" t="s">
        <v>108</v>
      </c>
      <c r="H41" s="59">
        <f>ROUND(SUM(H37:H40),5)</f>
        <v>3329</v>
      </c>
      <c r="I41" s="69"/>
      <c r="J41" s="70"/>
      <c r="K41" s="57"/>
      <c r="L41" s="57"/>
      <c r="M41" s="57" t="s">
        <v>111</v>
      </c>
      <c r="N41" s="57"/>
      <c r="O41" s="57"/>
      <c r="P41" s="57"/>
      <c r="Q41" s="57"/>
      <c r="R41" s="57"/>
      <c r="S41" s="59">
        <v>217788</v>
      </c>
      <c r="T41" s="71"/>
    </row>
    <row r="42" spans="1:20" thickBot="1" x14ac:dyDescent="0.35">
      <c r="B42" s="63"/>
      <c r="C42" s="57"/>
      <c r="D42" s="57"/>
      <c r="E42" s="57"/>
      <c r="F42" s="57" t="s">
        <v>110</v>
      </c>
      <c r="G42" s="57"/>
      <c r="H42" s="60">
        <v>-3329</v>
      </c>
      <c r="I42" s="69"/>
      <c r="J42" s="70"/>
      <c r="K42" s="57"/>
      <c r="L42" s="57"/>
      <c r="M42" s="57" t="s">
        <v>113</v>
      </c>
      <c r="N42" s="57"/>
      <c r="O42" s="57"/>
      <c r="P42" s="57"/>
      <c r="Q42" s="57"/>
      <c r="R42" s="57"/>
      <c r="S42" s="59">
        <v>37649</v>
      </c>
      <c r="T42" s="71"/>
    </row>
    <row r="43" spans="1:20" s="3" customFormat="1" thickBot="1" x14ac:dyDescent="0.35">
      <c r="B43" s="63"/>
      <c r="C43" s="57"/>
      <c r="D43" s="57"/>
      <c r="E43" s="61" t="s">
        <v>112</v>
      </c>
      <c r="F43" s="57"/>
      <c r="G43" s="57"/>
      <c r="H43" s="64">
        <f>ROUND(H36+SUM(H41:H42),5)</f>
        <v>0</v>
      </c>
      <c r="I43" s="69"/>
      <c r="J43" s="70"/>
      <c r="K43" s="57"/>
      <c r="L43" s="57"/>
      <c r="M43" s="57" t="s">
        <v>28</v>
      </c>
      <c r="N43" s="57"/>
      <c r="O43" s="57"/>
      <c r="P43" s="57"/>
      <c r="Q43" s="57"/>
      <c r="R43" s="57"/>
      <c r="S43" s="60">
        <v>9985</v>
      </c>
      <c r="T43" s="71"/>
    </row>
    <row r="44" spans="1:20" thickBot="1" x14ac:dyDescent="0.35">
      <c r="A44" s="3"/>
      <c r="B44" s="63"/>
      <c r="D44" s="61" t="s">
        <v>114</v>
      </c>
      <c r="E44" s="57"/>
      <c r="F44" s="57"/>
      <c r="G44" s="57"/>
      <c r="H44" s="66">
        <f>ROUND(H35+H43,5)</f>
        <v>0</v>
      </c>
      <c r="I44" s="69"/>
      <c r="J44" s="70"/>
      <c r="K44" s="57"/>
      <c r="L44" s="57" t="s">
        <v>115</v>
      </c>
      <c r="M44" s="57"/>
      <c r="N44" s="57"/>
      <c r="O44" s="57"/>
      <c r="P44" s="57"/>
      <c r="Q44" s="57"/>
      <c r="R44" s="57"/>
      <c r="S44" s="66">
        <f>ROUND(SUM(S40:S43),5)</f>
        <v>265422</v>
      </c>
      <c r="T44" s="71"/>
    </row>
    <row r="45" spans="1:20" thickBot="1" x14ac:dyDescent="0.35">
      <c r="B45" s="63"/>
      <c r="G45" s="52"/>
      <c r="H45" s="67"/>
      <c r="I45" s="69"/>
      <c r="J45" s="70"/>
      <c r="K45" s="57"/>
      <c r="L45" s="57"/>
      <c r="M45" s="57"/>
      <c r="N45" s="57"/>
      <c r="O45" s="57"/>
      <c r="P45" s="57"/>
      <c r="Q45" s="57"/>
      <c r="R45" s="57"/>
      <c r="S45" s="59"/>
      <c r="T45" s="71"/>
    </row>
    <row r="46" spans="1:20" ht="14.55" x14ac:dyDescent="0.3">
      <c r="B46" s="63"/>
      <c r="C46" s="56" t="s">
        <v>116</v>
      </c>
      <c r="D46" s="52"/>
      <c r="E46" s="52"/>
      <c r="F46" s="52"/>
      <c r="G46" s="52"/>
      <c r="H46" s="68">
        <f>ROUND(H34+H44,5)</f>
        <v>267568</v>
      </c>
      <c r="I46" s="69"/>
      <c r="J46" s="70"/>
      <c r="K46" s="61" t="s">
        <v>117</v>
      </c>
      <c r="L46" s="57"/>
      <c r="M46" s="57"/>
      <c r="N46" s="57"/>
      <c r="O46" s="57"/>
      <c r="P46" s="57"/>
      <c r="Q46" s="57"/>
      <c r="R46" s="57"/>
      <c r="S46" s="68">
        <f>ROUND(S5+S39+S44,5)</f>
        <v>266568.40000000002</v>
      </c>
      <c r="T46" s="71"/>
    </row>
    <row r="47" spans="1:20" ht="14.55" x14ac:dyDescent="0.3">
      <c r="H47" s="67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</row>
    <row r="48" spans="1:20" ht="14.55" x14ac:dyDescent="0.3">
      <c r="B48" s="97" t="s">
        <v>118</v>
      </c>
      <c r="H48" s="67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</sheetData>
  <mergeCells count="3">
    <mergeCell ref="B1:T1"/>
    <mergeCell ref="B2:T2"/>
    <mergeCell ref="B3:T3"/>
  </mergeCells>
  <pageMargins left="0.59791666666666698" right="0.59791666666666698" top="0.27500000000000002" bottom="0.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M Sum</vt:lpstr>
      <vt:lpstr>M Dtl</vt:lpstr>
      <vt:lpstr>Y Sum</vt:lpstr>
      <vt:lpstr>Y Dtl</vt:lpstr>
      <vt:lpstr>SNAP</vt:lpstr>
      <vt:lpstr>Alert</vt:lpstr>
      <vt:lpstr>Receivables</vt:lpstr>
      <vt:lpstr>BOARD Activities (P&amp;L)</vt:lpstr>
      <vt:lpstr>BOARD Fin Position (Bal Sht)</vt:lpstr>
      <vt:lpstr>2025</vt:lpstr>
      <vt:lpstr>YoY Comp</vt:lpstr>
      <vt:lpstr>Installation</vt:lpstr>
      <vt:lpstr>2015 on</vt:lpstr>
      <vt:lpstr>'2015 on'!Print_Titles</vt:lpstr>
      <vt:lpstr>'2025'!Print_Titles</vt:lpstr>
      <vt:lpstr>Installation!Print_Titles</vt:lpstr>
      <vt:lpstr>'M Dtl'!Print_Titles</vt:lpstr>
      <vt:lpstr>'M Sum'!Print_Titles</vt:lpstr>
      <vt:lpstr>Receivables!Print_Titles</vt:lpstr>
      <vt:lpstr>SNAP!Print_Titles</vt:lpstr>
      <vt:lpstr>'Y Dtl'!Print_Titles</vt:lpstr>
      <vt:lpstr>'Y Sum'!Print_Titles</vt:lpstr>
      <vt:lpstr>'YoY Comp'!Print_Titles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Mac 14</cp:lastModifiedBy>
  <cp:revision>1</cp:revision>
  <cp:lastPrinted>2026-05-16T23:44:16Z</cp:lastPrinted>
  <dcterms:created xsi:type="dcterms:W3CDTF">2013-02-14T05:00:21Z</dcterms:created>
  <dcterms:modified xsi:type="dcterms:W3CDTF">2026-05-17T00:02:36Z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1033-9.1.0.4759</vt:lpwstr>
  </property>
</Properties>
</file>